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95" yWindow="90" windowWidth="9240" windowHeight="4230" activeTab="0"/>
  </bookViews>
  <sheets>
    <sheet name="summary" sheetId="1" r:id="rId1"/>
    <sheet name="bescorp industries berhad" sheetId="2" r:id="rId2"/>
    <sheet name="waktu cerah" sheetId="3" r:id="rId3"/>
    <sheet name="bescorp construction" sheetId="4" r:id="rId4"/>
    <sheet name="bescorp piling" sheetId="5" r:id="rId5"/>
    <sheet name="bespile" sheetId="6" r:id="rId6"/>
    <sheet name="bescorp concrete" sheetId="7" r:id="rId7"/>
    <sheet name="farlil" sheetId="8" r:id="rId8"/>
  </sheets>
  <externalReferences>
    <externalReference r:id="rId11"/>
    <externalReference r:id="rId12"/>
  </externalReferences>
  <definedNames>
    <definedName name="_Order1" hidden="1">255</definedName>
    <definedName name="_Order2" hidden="1">255</definedName>
    <definedName name="_xlnm.Print_Area" localSheetId="6">'bescorp concrete'!$A$1:$H$36</definedName>
    <definedName name="_xlnm.Print_Area" localSheetId="3">'bescorp construction'!$A$1:$H$42</definedName>
    <definedName name="_xlnm.Print_Area" localSheetId="1">'bescorp industries berhad'!$A$1:$H$22</definedName>
    <definedName name="_xlnm.Print_Area" localSheetId="4">'bescorp piling'!$A$1:$H$19</definedName>
    <definedName name="_xlnm.Print_Area" localSheetId="5">'bespile'!$A$1:$H$34</definedName>
    <definedName name="_xlnm.Print_Area" localSheetId="7">'farlil'!$A$1:$H$20</definedName>
    <definedName name="_xlnm.Print_Area" localSheetId="0">'summary'!$A$1:$G$31</definedName>
    <definedName name="_xlnm.Print_Area" localSheetId="2">'waktu cerah'!$A$1:$H$15</definedName>
    <definedName name="Print_Area_MI">#REF!</definedName>
    <definedName name="Print_Titles_MI">'[1]sc'!#REF!</definedName>
  </definedNames>
  <calcPr fullCalcOnLoad="1"/>
</workbook>
</file>

<file path=xl/sharedStrings.xml><?xml version="1.0" encoding="utf-8"?>
<sst xmlns="http://schemas.openxmlformats.org/spreadsheetml/2006/main" count="198" uniqueCount="71">
  <si>
    <t>BESCORP INDUSTRIES BERHAD ( SPECIAL ADMINISTRATORS APPOINTED )</t>
  </si>
  <si>
    <t>BANK BORROWING AS AT 30 JUNE 2002</t>
  </si>
  <si>
    <t>( SUMMARY )</t>
  </si>
  <si>
    <t>No.</t>
  </si>
  <si>
    <t>Bank</t>
  </si>
  <si>
    <t>Principal Default (RM )</t>
  </si>
  <si>
    <t>Interest Default ( RM )</t>
  </si>
  <si>
    <t>Overdraft ( RM )</t>
  </si>
  <si>
    <t>Total ( RM )</t>
  </si>
  <si>
    <t>Bescorp Industries Berhad</t>
  </si>
  <si>
    <t>( Special Administrators Appointed )</t>
  </si>
  <si>
    <t>Waktu Cerah Sdn. Bhd.</t>
  </si>
  <si>
    <t>Bescorp Construction Sdn. Bhd</t>
  </si>
  <si>
    <t>( In Liquidation )</t>
  </si>
  <si>
    <t>Bescorp Piling Sdn. Bhd</t>
  </si>
  <si>
    <t>Bespile Sdn. Bhd.</t>
  </si>
  <si>
    <t>Bescorp Concrete Sdn. Bhd.</t>
  </si>
  <si>
    <t>Farlil Sdn Bhd</t>
  </si>
  <si>
    <t>Total</t>
  </si>
  <si>
    <t>Facilities</t>
  </si>
  <si>
    <t>Revolving Credit</t>
  </si>
  <si>
    <t>WAKTU CERAH SDN. BHD.</t>
  </si>
  <si>
    <t>Total Default ( RM )</t>
  </si>
  <si>
    <t>BSN Merchant Bank Berhad</t>
  </si>
  <si>
    <t>BESCORP CONSTRUCTION SDN. BHD. ( IN LIQUIDATION )</t>
  </si>
  <si>
    <t>Bank / Hire Purchase</t>
  </si>
  <si>
    <t>BANK</t>
  </si>
  <si>
    <t>Alliance Bank Berhad</t>
  </si>
  <si>
    <t>Overdraft</t>
  </si>
  <si>
    <t xml:space="preserve">Bumiputra Commerce Bank Berhad </t>
  </si>
  <si>
    <t>Banker Acceptance</t>
  </si>
  <si>
    <t>Hong Leong Bank Berhad</t>
  </si>
  <si>
    <t>Southern Bank Berhad</t>
  </si>
  <si>
    <t>Aseambankers Malaysia Berhad</t>
  </si>
  <si>
    <t>United Overseas Bank (M) Berhad</t>
  </si>
  <si>
    <t>Malayan Banking Berhad</t>
  </si>
  <si>
    <t>FINANCE</t>
  </si>
  <si>
    <t>Hong Leong Finance Bhd</t>
  </si>
  <si>
    <t>Finance</t>
  </si>
  <si>
    <t>Sogelease Advance (M) Bhd</t>
  </si>
  <si>
    <t>Lease</t>
  </si>
  <si>
    <t>Mayban Finance Bhd</t>
  </si>
  <si>
    <t>BESCORP PILING SDN. BHD. ( IN LIQUIDATION )</t>
  </si>
  <si>
    <t>Arab-Malaysian Bank Berhad</t>
  </si>
  <si>
    <t>BESPILE SDN. BHD. ( IN LIQUIDATION )</t>
  </si>
  <si>
    <t>Term Loan</t>
  </si>
  <si>
    <t xml:space="preserve">Bumiputra Commerce Berhad </t>
  </si>
  <si>
    <t>EON Bank Berhad</t>
  </si>
  <si>
    <t>Bank Utama Berhad</t>
  </si>
  <si>
    <t>BESCORP CONCRETE SDN. BHD. ( IN LIQUIDATION )</t>
  </si>
  <si>
    <t>Showa Leasing Bhd</t>
  </si>
  <si>
    <t>FARLIL SDN. BHD. ( IN LIQUIDATION )</t>
  </si>
  <si>
    <t>Pembangunan Leasing Credit</t>
  </si>
  <si>
    <t>Company</t>
  </si>
  <si>
    <t>Danaharta Managers Sdn Bhd</t>
  </si>
  <si>
    <t>Pengurusan Danaharta Nasional Berhad</t>
  </si>
  <si>
    <t>Perwira Affin Bank Berhad</t>
  </si>
  <si>
    <t>Perwira Affin Merchant Bank Berhad</t>
  </si>
  <si>
    <t>Pengurusan Danaharta Nasional Bhd</t>
  </si>
  <si>
    <t xml:space="preserve">Revolving Credit </t>
  </si>
  <si>
    <t>( formerly known as Multi Purpose Bank  Berhad )</t>
  </si>
  <si>
    <t>(formerly known as Bank of Commerce Berhad )</t>
  </si>
  <si>
    <t>HSBC Bank (Malaysia) Berhad</t>
  </si>
  <si>
    <t>( formerly known as Ban Hin Lee Bank Berhad )</t>
  </si>
  <si>
    <t>AmBank Berhad</t>
  </si>
  <si>
    <t xml:space="preserve">Overdraft </t>
  </si>
  <si>
    <t>( formerly known as Bank of Commerce Berhad )</t>
  </si>
  <si>
    <t>(formerly known as Oriental Bank Berhad)</t>
  </si>
  <si>
    <t>( formerly known as Pacific Bank Berhad )</t>
  </si>
  <si>
    <t>( formerly known as Oriental Bank Berhad )</t>
  </si>
  <si>
    <t>HSBC Bank (M) Berhad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</si>
</sst>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</numFmts>
  <fonts count="15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b/>
      <sz val="11"/>
      <color indexed="17"/>
      <name val="Tahoma"/>
      <family val="2"/>
    </font>
    <font>
      <sz val="10"/>
      <name val="Garamond"/>
      <family val="1"/>
    </font>
    <font>
      <b/>
      <sz val="11"/>
      <color indexed="12"/>
      <name val="Tahoma"/>
      <family val="2"/>
    </font>
    <font>
      <u val="single"/>
      <sz val="11"/>
      <name val="Tahoma"/>
      <family val="2"/>
    </font>
    <font>
      <sz val="11"/>
      <color indexed="12"/>
      <name val="Tahoma"/>
      <family val="2"/>
    </font>
    <font>
      <i/>
      <sz val="1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75">
    <xf numFmtId="164" fontId="0" fillId="0" borderId="0" xfId="0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>
      <alignment horizontal="left"/>
    </xf>
    <xf numFmtId="164" fontId="6" fillId="0" borderId="0" xfId="0" applyFont="1" applyFill="1" applyBorder="1" applyAlignment="1">
      <alignment horizontal="center"/>
    </xf>
    <xf numFmtId="164" fontId="6" fillId="0" borderId="0" xfId="0" applyFont="1" applyFill="1" applyBorder="1" applyAlignment="1" applyProtection="1">
      <alignment horizontal="right"/>
      <protection/>
    </xf>
    <xf numFmtId="164" fontId="7" fillId="0" borderId="0" xfId="0" applyFont="1" applyFill="1" applyBorder="1" applyAlignment="1" applyProtection="1" quotePrefix="1">
      <alignment horizontal="left"/>
      <protection/>
    </xf>
    <xf numFmtId="164" fontId="6" fillId="0" borderId="2" xfId="0" applyFont="1" applyFill="1" applyBorder="1" applyAlignment="1" applyProtection="1">
      <alignment horizontal="center"/>
      <protection/>
    </xf>
    <xf numFmtId="164" fontId="6" fillId="0" borderId="2" xfId="0" applyFont="1" applyFill="1" applyBorder="1" applyAlignment="1" applyProtection="1">
      <alignment horizontal="left"/>
      <protection/>
    </xf>
    <xf numFmtId="164" fontId="6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horizontal="left"/>
      <protection/>
    </xf>
    <xf numFmtId="39" fontId="6" fillId="0" borderId="0" xfId="0" applyNumberFormat="1" applyFont="1" applyFill="1" applyBorder="1" applyAlignment="1" applyProtection="1">
      <alignment/>
      <protection/>
    </xf>
    <xf numFmtId="164" fontId="6" fillId="0" borderId="0" xfId="0" applyFont="1" applyFill="1" applyBorder="1" applyAlignment="1" applyProtection="1" quotePrefix="1">
      <alignment horizontal="center"/>
      <protection/>
    </xf>
    <xf numFmtId="164" fontId="6" fillId="0" borderId="0" xfId="0" applyFont="1" applyFill="1" applyBorder="1" applyAlignment="1" quotePrefix="1">
      <alignment horizontal="center"/>
    </xf>
    <xf numFmtId="164" fontId="8" fillId="0" borderId="0" xfId="0" applyFont="1" applyAlignment="1">
      <alignment/>
    </xf>
    <xf numFmtId="164" fontId="7" fillId="0" borderId="2" xfId="0" applyFont="1" applyFill="1" applyBorder="1" applyAlignment="1">
      <alignment horizontal="left"/>
    </xf>
    <xf numFmtId="39" fontId="7" fillId="0" borderId="2" xfId="0" applyNumberFormat="1" applyFont="1" applyFill="1" applyBorder="1" applyAlignment="1" applyProtection="1">
      <alignment/>
      <protection/>
    </xf>
    <xf numFmtId="164" fontId="6" fillId="0" borderId="2" xfId="0" applyFont="1" applyFill="1" applyBorder="1" applyAlignment="1">
      <alignment/>
    </xf>
    <xf numFmtId="39" fontId="9" fillId="0" borderId="0" xfId="0" applyNumberFormat="1" applyFont="1" applyFill="1" applyBorder="1" applyAlignment="1" applyProtection="1">
      <alignment/>
      <protection/>
    </xf>
    <xf numFmtId="43" fontId="6" fillId="0" borderId="0" xfId="15" applyFont="1" applyFill="1" applyBorder="1" applyAlignment="1">
      <alignment/>
    </xf>
    <xf numFmtId="43" fontId="6" fillId="0" borderId="0" xfId="15" applyFont="1" applyFill="1" applyBorder="1" applyAlignment="1" applyProtection="1">
      <alignment horizontal="right"/>
      <protection/>
    </xf>
    <xf numFmtId="43" fontId="6" fillId="0" borderId="2" xfId="15" applyFont="1" applyFill="1" applyBorder="1" applyAlignment="1" applyProtection="1">
      <alignment horizontal="center"/>
      <protection/>
    </xf>
    <xf numFmtId="43" fontId="6" fillId="0" borderId="0" xfId="15" applyFont="1" applyFill="1" applyBorder="1" applyAlignment="1" applyProtection="1">
      <alignment/>
      <protection/>
    </xf>
    <xf numFmtId="43" fontId="7" fillId="0" borderId="2" xfId="15" applyFont="1" applyFill="1" applyBorder="1" applyAlignment="1" applyProtection="1">
      <alignment/>
      <protection/>
    </xf>
    <xf numFmtId="43" fontId="9" fillId="0" borderId="0" xfId="15" applyFont="1" applyFill="1" applyBorder="1" applyAlignment="1" applyProtection="1">
      <alignment/>
      <protection/>
    </xf>
    <xf numFmtId="43" fontId="10" fillId="0" borderId="0" xfId="15" applyFont="1" applyBorder="1" applyAlignment="1">
      <alignment/>
    </xf>
    <xf numFmtId="164" fontId="6" fillId="0" borderId="2" xfId="0" applyFont="1" applyFill="1" applyBorder="1" applyAlignment="1">
      <alignment horizontal="left"/>
    </xf>
    <xf numFmtId="39" fontId="11" fillId="0" borderId="0" xfId="0" applyNumberFormat="1" applyFont="1" applyFill="1" applyBorder="1" applyAlignment="1" applyProtection="1">
      <alignment/>
      <protection/>
    </xf>
    <xf numFmtId="43" fontId="11" fillId="0" borderId="0" xfId="15" applyFont="1" applyFill="1" applyBorder="1" applyAlignment="1" applyProtection="1">
      <alignment/>
      <protection/>
    </xf>
    <xf numFmtId="164" fontId="12" fillId="0" borderId="0" xfId="0" applyFont="1" applyFill="1" applyBorder="1" applyAlignment="1">
      <alignment horizontal="left"/>
    </xf>
    <xf numFmtId="43" fontId="11" fillId="0" borderId="0" xfId="15" applyFont="1" applyFill="1" applyBorder="1" applyAlignment="1">
      <alignment/>
    </xf>
    <xf numFmtId="43" fontId="13" fillId="0" borderId="0" xfId="15" applyFont="1" applyFill="1" applyBorder="1" applyAlignment="1">
      <alignment/>
    </xf>
    <xf numFmtId="43" fontId="13" fillId="0" borderId="0" xfId="15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7" fillId="0" borderId="0" xfId="0" applyFont="1" applyFill="1" applyBorder="1" applyAlignment="1" applyProtection="1" quotePrefix="1">
      <alignment horizontal="center"/>
      <protection/>
    </xf>
    <xf numFmtId="164" fontId="6" fillId="0" borderId="2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left" vertical="top" wrapText="1"/>
    </xf>
    <xf numFmtId="164" fontId="6" fillId="0" borderId="0" xfId="0" applyFont="1" applyFill="1" applyBorder="1" applyAlignment="1" applyProtection="1">
      <alignment horizontal="left" vertical="top" wrapText="1"/>
      <protection/>
    </xf>
    <xf numFmtId="164" fontId="6" fillId="0" borderId="0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 applyProtection="1">
      <alignment horizontal="center" vertical="top"/>
      <protection/>
    </xf>
    <xf numFmtId="39" fontId="6" fillId="0" borderId="0" xfId="0" applyNumberFormat="1" applyFont="1" applyFill="1" applyBorder="1" applyAlignment="1" applyProtection="1">
      <alignment vertical="top"/>
      <protection/>
    </xf>
    <xf numFmtId="43" fontId="6" fillId="0" borderId="0" xfId="15" applyFont="1" applyFill="1" applyBorder="1" applyAlignment="1" applyProtection="1">
      <alignment vertical="top"/>
      <protection/>
    </xf>
    <xf numFmtId="164" fontId="6" fillId="0" borderId="0" xfId="0" applyFont="1" applyFill="1" applyBorder="1" applyAlignment="1" applyProtection="1">
      <alignment horizontal="left" vertical="top"/>
      <protection/>
    </xf>
    <xf numFmtId="164" fontId="6" fillId="0" borderId="0" xfId="0" applyFont="1" applyFill="1" applyBorder="1" applyAlignment="1">
      <alignment horizontal="center" vertical="top"/>
    </xf>
    <xf numFmtId="164" fontId="6" fillId="0" borderId="0" xfId="0" applyFont="1" applyFill="1" applyBorder="1" applyAlignment="1">
      <alignment vertical="top"/>
    </xf>
    <xf numFmtId="43" fontId="6" fillId="0" borderId="0" xfId="15" applyFont="1" applyFill="1" applyBorder="1" applyAlignment="1">
      <alignment vertical="top"/>
    </xf>
    <xf numFmtId="164" fontId="6" fillId="0" borderId="0" xfId="0" applyFont="1" applyFill="1" applyBorder="1" applyAlignment="1" applyProtection="1" quotePrefix="1">
      <alignment horizontal="center" vertical="top"/>
      <protection/>
    </xf>
    <xf numFmtId="164" fontId="6" fillId="0" borderId="0" xfId="0" applyFont="1" applyFill="1" applyBorder="1" applyAlignment="1" quotePrefix="1">
      <alignment horizontal="center" vertical="top"/>
    </xf>
    <xf numFmtId="164" fontId="6" fillId="0" borderId="0" xfId="0" applyFont="1" applyFill="1" applyBorder="1" applyAlignment="1">
      <alignment vertical="top" wrapText="1"/>
    </xf>
    <xf numFmtId="39" fontId="6" fillId="0" borderId="0" xfId="0" applyNumberFormat="1" applyFont="1" applyFill="1" applyBorder="1" applyAlignment="1" applyProtection="1">
      <alignment vertical="top" wrapText="1"/>
      <protection/>
    </xf>
    <xf numFmtId="43" fontId="6" fillId="0" borderId="0" xfId="15" applyFont="1" applyFill="1" applyBorder="1" applyAlignment="1" applyProtection="1">
      <alignment vertical="top" wrapText="1"/>
      <protection/>
    </xf>
    <xf numFmtId="164" fontId="6" fillId="0" borderId="0" xfId="0" applyFont="1" applyFill="1" applyBorder="1" applyAlignment="1" applyProtection="1">
      <alignment horizontal="center" vertical="top" wrapText="1"/>
      <protection/>
    </xf>
    <xf numFmtId="164" fontId="6" fillId="0" borderId="0" xfId="0" applyFont="1" applyFill="1" applyBorder="1" applyAlignment="1" applyProtection="1" quotePrefix="1">
      <alignment horizontal="center" vertical="top" wrapText="1"/>
      <protection/>
    </xf>
    <xf numFmtId="164" fontId="7" fillId="0" borderId="0" xfId="0" applyFont="1" applyFill="1" applyBorder="1" applyAlignment="1" applyProtection="1">
      <alignment horizontal="left" vertical="top" wrapText="1"/>
      <protection/>
    </xf>
    <xf numFmtId="43" fontId="6" fillId="0" borderId="0" xfId="15" applyFont="1" applyFill="1" applyBorder="1" applyAlignment="1">
      <alignment vertical="top" wrapText="1"/>
    </xf>
    <xf numFmtId="43" fontId="6" fillId="0" borderId="0" xfId="15" applyFont="1" applyFill="1" applyBorder="1" applyAlignment="1" applyProtection="1">
      <alignment horizontal="right" vertical="top" wrapText="1"/>
      <protection/>
    </xf>
    <xf numFmtId="164" fontId="6" fillId="0" borderId="2" xfId="0" applyFont="1" applyFill="1" applyBorder="1" applyAlignment="1" applyProtection="1">
      <alignment horizontal="center" vertical="top" wrapText="1"/>
      <protection/>
    </xf>
    <xf numFmtId="164" fontId="6" fillId="0" borderId="2" xfId="0" applyFont="1" applyFill="1" applyBorder="1" applyAlignment="1" applyProtection="1">
      <alignment horizontal="left" vertical="top" wrapText="1"/>
      <protection/>
    </xf>
    <xf numFmtId="43" fontId="6" fillId="0" borderId="2" xfId="15" applyFont="1" applyFill="1" applyBorder="1" applyAlignment="1" applyProtection="1">
      <alignment horizontal="center" vertical="top" wrapText="1"/>
      <protection/>
    </xf>
    <xf numFmtId="164" fontId="12" fillId="0" borderId="0" xfId="0" applyFont="1" applyFill="1" applyBorder="1" applyAlignment="1">
      <alignment horizontal="left" vertical="top" wrapText="1"/>
    </xf>
    <xf numFmtId="164" fontId="6" fillId="0" borderId="0" xfId="0" applyFont="1" applyFill="1" applyBorder="1" applyAlignment="1" quotePrefix="1">
      <alignment horizontal="center" vertical="top" wrapText="1"/>
    </xf>
    <xf numFmtId="164" fontId="14" fillId="0" borderId="0" xfId="0" applyFont="1" applyFill="1" applyBorder="1" applyAlignment="1">
      <alignment horizontal="left" vertical="top" wrapText="1"/>
    </xf>
    <xf numFmtId="164" fontId="6" fillId="0" borderId="2" xfId="0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top" wrapText="1"/>
    </xf>
    <xf numFmtId="43" fontId="7" fillId="0" borderId="2" xfId="15" applyFont="1" applyFill="1" applyBorder="1" applyAlignment="1" applyProtection="1">
      <alignment vertical="top" wrapText="1"/>
      <protection/>
    </xf>
    <xf numFmtId="43" fontId="10" fillId="0" borderId="0" xfId="15" applyFont="1" applyBorder="1" applyAlignment="1">
      <alignment vertical="top" wrapText="1"/>
    </xf>
    <xf numFmtId="43" fontId="9" fillId="0" borderId="0" xfId="15" applyFont="1" applyFill="1" applyBorder="1" applyAlignment="1" applyProtection="1">
      <alignment vertical="top" wrapText="1"/>
      <protection/>
    </xf>
    <xf numFmtId="43" fontId="11" fillId="0" borderId="0" xfId="15" applyFont="1" applyFill="1" applyBorder="1" applyAlignment="1" applyProtection="1">
      <alignment vertical="top" wrapText="1"/>
      <protection/>
    </xf>
    <xf numFmtId="43" fontId="13" fillId="0" borderId="0" xfId="15" applyFont="1" applyFill="1" applyBorder="1" applyAlignment="1" applyProtection="1">
      <alignment vertical="top" wrapText="1"/>
      <protection/>
    </xf>
    <xf numFmtId="164" fontId="7" fillId="0" borderId="0" xfId="0" applyFont="1" applyFill="1" applyBorder="1" applyAlignment="1" applyProtection="1">
      <alignment horizontal="center" vertical="top" wrapText="1"/>
      <protection/>
    </xf>
    <xf numFmtId="164" fontId="6" fillId="0" borderId="2" xfId="0" applyFont="1" applyFill="1" applyBorder="1" applyAlignment="1">
      <alignment horizontal="center" vertical="top" wrapText="1"/>
    </xf>
    <xf numFmtId="164" fontId="6" fillId="0" borderId="0" xfId="0" applyFont="1" applyFill="1" applyBorder="1" applyAlignment="1" applyProtection="1">
      <alignment horizontal="right" vertical="top" wrapText="1"/>
      <protection/>
    </xf>
    <xf numFmtId="39" fontId="7" fillId="0" borderId="2" xfId="0" applyNumberFormat="1" applyFont="1" applyFill="1" applyBorder="1" applyAlignment="1" applyProtection="1">
      <alignment vertical="top" wrapText="1"/>
      <protection/>
    </xf>
    <xf numFmtId="164" fontId="7" fillId="0" borderId="0" xfId="0" applyFont="1" applyFill="1" applyBorder="1" applyAlignment="1" applyProtection="1">
      <alignment horizontal="left" vertical="top"/>
      <protection/>
    </xf>
    <xf numFmtId="164" fontId="14" fillId="0" borderId="0" xfId="0" applyFont="1" applyFill="1" applyBorder="1" applyAlignment="1">
      <alignment vertical="top" wrapText="1"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Normal - Style1" xfId="21"/>
    <cellStyle name="Normal - Style2" xfId="22"/>
    <cellStyle name="Normal - Style3" xfId="23"/>
    <cellStyle name="Normal - Style4" xfId="24"/>
    <cellStyle name="Normal - Style5" xfId="25"/>
    <cellStyle name="Normal - Style6" xfId="26"/>
    <cellStyle name="Normal - Style7" xfId="27"/>
    <cellStyle name="Normal - Style8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CN\account\contrac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an06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bib"/>
      <sheetName val="wcerah"/>
      <sheetName val="bcon"/>
      <sheetName val="bpiling"/>
      <sheetName val="bespile"/>
      <sheetName val="bconcrete"/>
      <sheetName val="farlil"/>
    </sheetNames>
    <sheetDataSet>
      <sheetData sheetId="1">
        <row r="12">
          <cell r="E12">
            <v>6000000</v>
          </cell>
          <cell r="F12">
            <v>3962281.76</v>
          </cell>
        </row>
        <row r="17">
          <cell r="E17">
            <v>5000000</v>
          </cell>
          <cell r="F17">
            <v>3280595.55</v>
          </cell>
        </row>
        <row r="18">
          <cell r="E18">
            <v>7000000</v>
          </cell>
          <cell r="F18">
            <v>4593631.71</v>
          </cell>
        </row>
        <row r="25">
          <cell r="E25">
            <v>5000000</v>
          </cell>
          <cell r="F25">
            <v>3545245.46</v>
          </cell>
        </row>
      </sheetData>
      <sheetData sheetId="2">
        <row r="8">
          <cell r="E8">
            <v>8800000</v>
          </cell>
          <cell r="F8">
            <v>5236981.91</v>
          </cell>
        </row>
        <row r="13">
          <cell r="E13">
            <v>5000000</v>
          </cell>
          <cell r="F13">
            <v>2996496.24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3"/>
  <sheetViews>
    <sheetView tabSelected="1" zoomScale="60" zoomScaleNormal="60" workbookViewId="0" topLeftCell="A1">
      <selection activeCell="C6" sqref="C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0.6640625" style="3" customWidth="1"/>
    <col min="4" max="4" width="18.77734375" style="1" bestFit="1" customWidth="1"/>
    <col min="5" max="5" width="20.77734375" style="1" customWidth="1"/>
    <col min="6" max="6" width="20.77734375" style="19" customWidth="1"/>
    <col min="7" max="7" width="20.6640625" style="1" customWidth="1"/>
    <col min="8" max="8" width="4.77734375" style="1" customWidth="1"/>
    <col min="9" max="16384" width="10.77734375" style="1" customWidth="1"/>
  </cols>
  <sheetData>
    <row r="1" ht="18" customHeight="1">
      <c r="B1" s="2" t="s">
        <v>0</v>
      </c>
    </row>
    <row r="2" spans="2:7" ht="18" customHeight="1">
      <c r="B2" s="2" t="s">
        <v>1</v>
      </c>
      <c r="D2" s="5"/>
      <c r="E2" s="5"/>
      <c r="F2" s="20"/>
      <c r="G2" s="5"/>
    </row>
    <row r="3" spans="2:7" ht="18" customHeight="1">
      <c r="B3" s="2" t="s">
        <v>2</v>
      </c>
      <c r="D3" s="5"/>
      <c r="E3" s="5"/>
      <c r="F3" s="20"/>
      <c r="G3" s="5"/>
    </row>
    <row r="5" spans="2:7" ht="18" customHeight="1">
      <c r="B5" s="7" t="s">
        <v>3</v>
      </c>
      <c r="C5" s="8" t="s">
        <v>53</v>
      </c>
      <c r="D5" s="7" t="s">
        <v>5</v>
      </c>
      <c r="E5" s="7" t="s">
        <v>6</v>
      </c>
      <c r="F5" s="21" t="s">
        <v>7</v>
      </c>
      <c r="G5" s="7" t="s">
        <v>8</v>
      </c>
    </row>
    <row r="6" ht="18" customHeight="1">
      <c r="B6" s="4"/>
    </row>
    <row r="7" ht="18" customHeight="1">
      <c r="B7" s="4"/>
    </row>
    <row r="8" spans="2:7" ht="18" customHeight="1">
      <c r="B8" s="9">
        <v>1</v>
      </c>
      <c r="C8" s="3" t="s">
        <v>9</v>
      </c>
      <c r="D8" s="11">
        <f>'bescorp industries berhad'!E21</f>
        <v>35750000</v>
      </c>
      <c r="E8" s="11">
        <f>'bescorp industries berhad'!F21</f>
        <v>23377940.64</v>
      </c>
      <c r="F8" s="22">
        <f>'bescorp industries berhad'!G21</f>
        <v>0</v>
      </c>
      <c r="G8" s="11">
        <f>SUM(D8:F8)</f>
        <v>59127940.64</v>
      </c>
    </row>
    <row r="9" spans="2:3" ht="18" customHeight="1">
      <c r="B9" s="4"/>
      <c r="C9" s="3" t="s">
        <v>10</v>
      </c>
    </row>
    <row r="10" ht="18" customHeight="1">
      <c r="B10" s="4"/>
    </row>
    <row r="11" spans="2:7" ht="18" customHeight="1">
      <c r="B11" s="4">
        <v>2</v>
      </c>
      <c r="C11" s="10" t="s">
        <v>11</v>
      </c>
      <c r="D11" s="11">
        <f>'waktu cerah'!E14</f>
        <v>16800000</v>
      </c>
      <c r="E11" s="11">
        <f>'waktu cerah'!F14</f>
        <v>9941820.9</v>
      </c>
      <c r="F11" s="22">
        <f>'waktu cerah'!G14</f>
        <v>0</v>
      </c>
      <c r="G11" s="11">
        <f>SUM(D11:F11)</f>
        <v>26741820.9</v>
      </c>
    </row>
    <row r="12" spans="2:7" ht="18" customHeight="1">
      <c r="B12" s="9"/>
      <c r="D12" s="11"/>
      <c r="E12" s="11"/>
      <c r="F12" s="22"/>
      <c r="G12" s="11"/>
    </row>
    <row r="13" spans="2:7" ht="18" customHeight="1">
      <c r="B13" s="9"/>
      <c r="C13" s="10"/>
      <c r="D13" s="11"/>
      <c r="E13" s="11"/>
      <c r="F13" s="22"/>
      <c r="G13" s="11"/>
    </row>
    <row r="14" spans="2:7" ht="18" customHeight="1">
      <c r="B14" s="4">
        <v>3</v>
      </c>
      <c r="C14" s="3" t="s">
        <v>12</v>
      </c>
      <c r="D14" s="11">
        <f>'bescorp construction'!E41</f>
        <v>11478971.1</v>
      </c>
      <c r="E14" s="11">
        <f>'bescorp construction'!F41</f>
        <v>6531306.699999999</v>
      </c>
      <c r="F14" s="22">
        <f>'bescorp construction'!G41</f>
        <v>16152363.18</v>
      </c>
      <c r="G14" s="11">
        <f>SUM(D14:F14)</f>
        <v>34162640.98</v>
      </c>
    </row>
    <row r="15" spans="2:7" ht="18" customHeight="1">
      <c r="B15" s="9"/>
      <c r="C15" s="3" t="s">
        <v>13</v>
      </c>
      <c r="D15" s="11"/>
      <c r="E15" s="11"/>
      <c r="F15" s="22"/>
      <c r="G15" s="11"/>
    </row>
    <row r="16" spans="2:7" ht="18" customHeight="1">
      <c r="B16" s="9"/>
      <c r="C16" s="10"/>
      <c r="D16" s="11"/>
      <c r="E16" s="11"/>
      <c r="F16" s="22"/>
      <c r="G16" s="11"/>
    </row>
    <row r="17" spans="2:7" ht="18" customHeight="1">
      <c r="B17" s="4">
        <v>4</v>
      </c>
      <c r="C17" s="3" t="s">
        <v>14</v>
      </c>
      <c r="D17" s="11">
        <f>'bescorp piling'!E19</f>
        <v>2751000</v>
      </c>
      <c r="E17" s="11">
        <f>'bescorp piling'!F19</f>
        <v>1628397.4500000002</v>
      </c>
      <c r="F17" s="22">
        <f>'bescorp piling'!G19</f>
        <v>16609576.09</v>
      </c>
      <c r="G17" s="11">
        <f>SUM(D17:F17)</f>
        <v>20988973.54</v>
      </c>
    </row>
    <row r="18" spans="2:7" ht="18" customHeight="1">
      <c r="B18" s="12"/>
      <c r="C18" s="3" t="s">
        <v>13</v>
      </c>
      <c r="D18" s="11"/>
      <c r="E18" s="11"/>
      <c r="F18" s="22"/>
      <c r="G18" s="11"/>
    </row>
    <row r="19" spans="2:7" ht="18" customHeight="1">
      <c r="B19" s="12"/>
      <c r="C19" s="10"/>
      <c r="D19" s="11"/>
      <c r="E19" s="11"/>
      <c r="F19" s="22"/>
      <c r="G19" s="11"/>
    </row>
    <row r="20" spans="2:7" ht="18" customHeight="1">
      <c r="B20" s="13">
        <v>5</v>
      </c>
      <c r="C20" s="3" t="s">
        <v>15</v>
      </c>
      <c r="D20" s="11">
        <f>bespile!E33</f>
        <v>18650000</v>
      </c>
      <c r="E20" s="11">
        <f>bespile!F33</f>
        <v>8447364.6</v>
      </c>
      <c r="F20" s="22">
        <f>bespile!G33</f>
        <v>17353479.009999998</v>
      </c>
      <c r="G20" s="11">
        <f>SUM(D20:F20)</f>
        <v>44450843.61</v>
      </c>
    </row>
    <row r="21" spans="2:7" ht="18" customHeight="1">
      <c r="B21" s="14"/>
      <c r="C21" s="3" t="s">
        <v>13</v>
      </c>
      <c r="D21" s="11"/>
      <c r="E21" s="11"/>
      <c r="F21" s="22"/>
      <c r="G21" s="11"/>
    </row>
    <row r="22" spans="2:7" ht="18" customHeight="1">
      <c r="B22" s="13"/>
      <c r="D22" s="11"/>
      <c r="E22" s="11"/>
      <c r="F22" s="22"/>
      <c r="G22" s="11"/>
    </row>
    <row r="23" spans="2:7" ht="18" customHeight="1">
      <c r="B23" s="13">
        <v>6</v>
      </c>
      <c r="C23" s="3" t="s">
        <v>16</v>
      </c>
      <c r="D23" s="11">
        <f>'bescorp concrete'!E35</f>
        <v>9100521.799999999</v>
      </c>
      <c r="E23" s="11">
        <f>'bescorp concrete'!F35</f>
        <v>4807373.85</v>
      </c>
      <c r="F23" s="22">
        <f>'bescorp concrete'!G35</f>
        <v>5235781.91</v>
      </c>
      <c r="G23" s="11">
        <f>SUM(D23:F23)</f>
        <v>19143677.56</v>
      </c>
    </row>
    <row r="24" spans="2:7" ht="18" customHeight="1">
      <c r="B24" s="13"/>
      <c r="C24" s="3" t="s">
        <v>13</v>
      </c>
      <c r="D24" s="11"/>
      <c r="E24" s="11"/>
      <c r="F24" s="22"/>
      <c r="G24" s="11"/>
    </row>
    <row r="25" spans="2:7" ht="18" customHeight="1">
      <c r="B25" s="13"/>
      <c r="D25" s="11"/>
      <c r="E25" s="11"/>
      <c r="F25" s="22"/>
      <c r="G25" s="11"/>
    </row>
    <row r="26" spans="2:7" ht="18" customHeight="1">
      <c r="B26" s="13">
        <v>7</v>
      </c>
      <c r="C26" s="3" t="s">
        <v>17</v>
      </c>
      <c r="D26" s="11">
        <f>farlil!E19</f>
        <v>2124765.54</v>
      </c>
      <c r="E26" s="11">
        <f>farlil!F19</f>
        <v>1149485.0999999999</v>
      </c>
      <c r="F26" s="22">
        <f>farlil!G19</f>
        <v>0</v>
      </c>
      <c r="G26" s="11">
        <f>SUM(D26:F26)</f>
        <v>3274250.6399999997</v>
      </c>
    </row>
    <row r="27" spans="2:7" ht="18" customHeight="1">
      <c r="B27" s="13"/>
      <c r="C27" s="3" t="s">
        <v>13</v>
      </c>
      <c r="D27" s="11"/>
      <c r="E27" s="11"/>
      <c r="F27" s="22"/>
      <c r="G27" s="11"/>
    </row>
    <row r="28" spans="2:7" ht="18" customHeight="1">
      <c r="B28" s="13"/>
      <c r="D28" s="11"/>
      <c r="E28" s="11"/>
      <c r="F28" s="22"/>
      <c r="G28" s="11"/>
    </row>
    <row r="29" spans="3:7" ht="18" customHeight="1">
      <c r="C29" s="10"/>
      <c r="D29" s="11"/>
      <c r="E29" s="11"/>
      <c r="F29" s="22"/>
      <c r="G29" s="11"/>
    </row>
    <row r="30" spans="2:7" ht="18" customHeight="1">
      <c r="B30" s="17"/>
      <c r="C30" s="15" t="s">
        <v>18</v>
      </c>
      <c r="D30" s="16">
        <f>SUM(D6:D29)</f>
        <v>96655258.44</v>
      </c>
      <c r="E30" s="16">
        <f>SUM(E6:E29)</f>
        <v>55883689.24</v>
      </c>
      <c r="F30" s="23">
        <f>SUM(F6:F29)</f>
        <v>55351200.19</v>
      </c>
      <c r="G30" s="16">
        <f>SUM(G6:G29)</f>
        <v>207890147.86999995</v>
      </c>
    </row>
    <row r="31" spans="4:7" ht="18" customHeight="1">
      <c r="D31" s="11"/>
      <c r="E31" s="11"/>
      <c r="F31" s="22"/>
      <c r="G31" s="11"/>
    </row>
    <row r="32" spans="4:7" ht="18" customHeight="1">
      <c r="D32" s="18"/>
      <c r="E32" s="18"/>
      <c r="F32" s="24"/>
      <c r="G32" s="28"/>
    </row>
    <row r="33" spans="4:7" ht="18" customHeight="1">
      <c r="D33" s="11"/>
      <c r="E33" s="11"/>
      <c r="F33" s="22"/>
      <c r="G33" s="32"/>
    </row>
    <row r="34" spans="4:7" ht="18" customHeight="1">
      <c r="D34" s="11"/>
      <c r="E34" s="11"/>
      <c r="F34" s="22"/>
      <c r="G34" s="27"/>
    </row>
    <row r="35" spans="4:7" ht="18" customHeight="1">
      <c r="D35" s="11"/>
      <c r="E35" s="11"/>
      <c r="F35" s="22"/>
      <c r="G35" s="11"/>
    </row>
    <row r="36" spans="4:7" ht="18" customHeight="1">
      <c r="D36" s="11"/>
      <c r="E36" s="11"/>
      <c r="F36" s="22"/>
      <c r="G36" s="11"/>
    </row>
    <row r="37" spans="4:7" ht="18" customHeight="1">
      <c r="D37" s="11"/>
      <c r="E37" s="11"/>
      <c r="F37" s="22"/>
      <c r="G37" s="11"/>
    </row>
    <row r="38" spans="4:7" ht="18" customHeight="1">
      <c r="D38" s="11"/>
      <c r="E38" s="11"/>
      <c r="F38" s="22"/>
      <c r="G38" s="11"/>
    </row>
    <row r="39" spans="4:7" ht="18" customHeight="1">
      <c r="D39" s="11"/>
      <c r="E39" s="11"/>
      <c r="F39" s="22"/>
      <c r="G39" s="11"/>
    </row>
    <row r="40" spans="4:7" ht="18" customHeight="1">
      <c r="D40" s="11"/>
      <c r="E40" s="11"/>
      <c r="F40" s="22"/>
      <c r="G40" s="11"/>
    </row>
    <row r="41" spans="4:7" ht="18" customHeight="1">
      <c r="D41" s="11"/>
      <c r="E41" s="11"/>
      <c r="F41" s="22"/>
      <c r="G41" s="11"/>
    </row>
    <row r="42" spans="4:7" ht="18" customHeight="1">
      <c r="D42" s="11"/>
      <c r="E42" s="11"/>
      <c r="F42" s="22"/>
      <c r="G42" s="11"/>
    </row>
    <row r="43" spans="4:7" ht="18" customHeight="1">
      <c r="D43" s="11"/>
      <c r="E43" s="11"/>
      <c r="F43" s="22"/>
      <c r="G43" s="11"/>
    </row>
  </sheetData>
  <printOptions horizontalCentered="1"/>
  <pageMargins left="0.5" right="0.5" top="0.95" bottom="1" header="0" footer="0.5"/>
  <pageSetup horizontalDpi="180" verticalDpi="180" orientation="landscape" paperSize="9" scale="70" r:id="rId1"/>
  <headerFooter alignWithMargins="0"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2"/>
  <sheetViews>
    <sheetView zoomScale="75" zoomScaleNormal="75" workbookViewId="0" topLeftCell="A1">
      <selection activeCell="C17" sqref="C17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30.77734375" style="3" customWidth="1"/>
    <col min="4" max="4" width="13.77734375" style="4" customWidth="1"/>
    <col min="5" max="5" width="17.21484375" style="1" bestFit="1" customWidth="1"/>
    <col min="6" max="6" width="17.99609375" style="1" bestFit="1" customWidth="1"/>
    <col min="7" max="7" width="14.77734375" style="19" bestFit="1" customWidth="1"/>
    <col min="8" max="8" width="14.88671875" style="1" bestFit="1" customWidth="1"/>
    <col min="9" max="9" width="25.77734375" style="1" customWidth="1"/>
    <col min="10" max="10" width="4.77734375" style="1" customWidth="1"/>
    <col min="11" max="16384" width="10.77734375" style="1" customWidth="1"/>
  </cols>
  <sheetData>
    <row r="1" spans="2:4" ht="18" customHeight="1">
      <c r="B1" s="2" t="s">
        <v>0</v>
      </c>
      <c r="D1" s="33"/>
    </row>
    <row r="2" spans="2:8" ht="18" customHeight="1">
      <c r="B2" s="2" t="str">
        <f>+summary!B2</f>
        <v>BANK BORROWING AS AT 30 JUNE 2002</v>
      </c>
      <c r="D2" s="33"/>
      <c r="E2" s="5"/>
      <c r="F2" s="5"/>
      <c r="G2" s="20"/>
      <c r="H2" s="5"/>
    </row>
    <row r="3" spans="2:8" ht="18" customHeight="1">
      <c r="B3" s="6"/>
      <c r="D3" s="34"/>
      <c r="E3" s="5"/>
      <c r="F3" s="5"/>
      <c r="G3" s="20"/>
      <c r="H3" s="5"/>
    </row>
    <row r="5" spans="2:9" ht="18" customHeight="1">
      <c r="B5" s="7" t="s">
        <v>3</v>
      </c>
      <c r="C5" s="8" t="s">
        <v>4</v>
      </c>
      <c r="D5" s="7" t="s">
        <v>19</v>
      </c>
      <c r="E5" s="7" t="s">
        <v>5</v>
      </c>
      <c r="F5" s="7" t="s">
        <v>6</v>
      </c>
      <c r="G5" s="21" t="s">
        <v>7</v>
      </c>
      <c r="H5" s="7" t="s">
        <v>8</v>
      </c>
      <c r="I5" s="10"/>
    </row>
    <row r="6" ht="18" customHeight="1">
      <c r="B6" s="4"/>
    </row>
    <row r="7" spans="2:3" ht="18" customHeight="1">
      <c r="B7" s="4"/>
      <c r="C7" s="36"/>
    </row>
    <row r="8" spans="2:9" ht="18" customHeight="1">
      <c r="B8" s="39">
        <v>1</v>
      </c>
      <c r="C8" s="36" t="s">
        <v>54</v>
      </c>
      <c r="D8" s="39" t="s">
        <v>20</v>
      </c>
      <c r="E8" s="40">
        <v>4000000</v>
      </c>
      <c r="F8" s="40">
        <v>2576804.1</v>
      </c>
      <c r="G8" s="41">
        <v>0</v>
      </c>
      <c r="H8" s="40">
        <f>SUM(E8:G8)</f>
        <v>6576804.1</v>
      </c>
      <c r="I8" s="42"/>
    </row>
    <row r="9" spans="2:9" ht="18" customHeight="1">
      <c r="B9" s="43"/>
      <c r="C9" s="36"/>
      <c r="D9" s="43"/>
      <c r="E9" s="44"/>
      <c r="F9" s="44"/>
      <c r="G9" s="45"/>
      <c r="H9" s="44"/>
      <c r="I9" s="44"/>
    </row>
    <row r="10" spans="2:9" ht="18" customHeight="1">
      <c r="B10" s="43"/>
      <c r="C10" s="37"/>
      <c r="D10" s="43"/>
      <c r="E10" s="44"/>
      <c r="F10" s="44"/>
      <c r="G10" s="45"/>
      <c r="H10" s="44"/>
      <c r="I10" s="44"/>
    </row>
    <row r="11" spans="2:9" ht="18" customHeight="1">
      <c r="B11" s="43"/>
      <c r="C11" s="36"/>
      <c r="D11" s="43"/>
      <c r="E11" s="44"/>
      <c r="F11" s="44"/>
      <c r="G11" s="45"/>
      <c r="H11" s="44"/>
      <c r="I11" s="44"/>
    </row>
    <row r="12" spans="2:9" ht="14.25">
      <c r="B12" s="38">
        <v>2</v>
      </c>
      <c r="C12" s="36" t="s">
        <v>55</v>
      </c>
      <c r="D12" s="39" t="s">
        <v>20</v>
      </c>
      <c r="E12" s="40">
        <f>'[2]bib'!$E$12+'[2]bib'!$E$17+'[2]bib'!$E$18+'[2]bib'!$E$25</f>
        <v>23000000</v>
      </c>
      <c r="F12" s="40">
        <f>'[2]bib'!$F$12+'[2]bib'!$F$17+'[2]bib'!$F$18+'[2]bib'!$F$25</f>
        <v>15381754.48</v>
      </c>
      <c r="G12" s="41">
        <v>0</v>
      </c>
      <c r="H12" s="40">
        <f>SUM(E12:G12)</f>
        <v>38381754.480000004</v>
      </c>
      <c r="I12" s="42"/>
    </row>
    <row r="13" spans="2:9" ht="18" customHeight="1">
      <c r="B13" s="39"/>
      <c r="C13" s="36"/>
      <c r="D13" s="39"/>
      <c r="E13" s="40"/>
      <c r="F13" s="40"/>
      <c r="G13" s="41"/>
      <c r="H13" s="40"/>
      <c r="I13" s="42"/>
    </row>
    <row r="14" spans="2:9" ht="18" customHeight="1">
      <c r="B14" s="39"/>
      <c r="C14" s="37"/>
      <c r="D14" s="39"/>
      <c r="E14" s="40"/>
      <c r="F14" s="40"/>
      <c r="G14" s="41"/>
      <c r="H14" s="40"/>
      <c r="I14" s="42"/>
    </row>
    <row r="15" spans="2:9" ht="18" customHeight="1">
      <c r="B15" s="39"/>
      <c r="C15" s="37"/>
      <c r="D15" s="39"/>
      <c r="E15" s="40"/>
      <c r="F15" s="40"/>
      <c r="G15" s="41"/>
      <c r="H15" s="40"/>
      <c r="I15" s="42"/>
    </row>
    <row r="16" spans="2:9" ht="18" customHeight="1">
      <c r="B16" s="43">
        <v>3</v>
      </c>
      <c r="C16" s="37" t="s">
        <v>56</v>
      </c>
      <c r="D16" s="39" t="s">
        <v>20</v>
      </c>
      <c r="E16" s="40">
        <v>3000000</v>
      </c>
      <c r="F16" s="40">
        <v>1732812.91</v>
      </c>
      <c r="G16" s="41">
        <v>0</v>
      </c>
      <c r="H16" s="40">
        <f>SUM(E16:G16)</f>
        <v>4732812.91</v>
      </c>
      <c r="I16" s="44"/>
    </row>
    <row r="17" spans="2:9" ht="18" customHeight="1">
      <c r="B17" s="46"/>
      <c r="C17" s="37"/>
      <c r="D17" s="46"/>
      <c r="E17" s="40"/>
      <c r="F17" s="40"/>
      <c r="G17" s="41"/>
      <c r="H17" s="40"/>
      <c r="I17" s="44"/>
    </row>
    <row r="18" spans="2:9" ht="18" customHeight="1">
      <c r="B18" s="46"/>
      <c r="C18" s="37"/>
      <c r="D18" s="46"/>
      <c r="E18" s="40"/>
      <c r="F18" s="40"/>
      <c r="G18" s="41"/>
      <c r="H18" s="40"/>
      <c r="I18" s="42"/>
    </row>
    <row r="19" spans="2:9" ht="14.25">
      <c r="B19" s="47">
        <v>4</v>
      </c>
      <c r="C19" s="36" t="s">
        <v>57</v>
      </c>
      <c r="D19" s="43" t="s">
        <v>20</v>
      </c>
      <c r="E19" s="40">
        <v>5750000</v>
      </c>
      <c r="F19" s="40">
        <v>3686569.15</v>
      </c>
      <c r="G19" s="41">
        <v>0</v>
      </c>
      <c r="H19" s="40">
        <f>SUM(E19:G19)</f>
        <v>9436569.15</v>
      </c>
      <c r="I19" s="42"/>
    </row>
    <row r="20" spans="2:9" ht="18" customHeight="1">
      <c r="B20" s="44"/>
      <c r="C20" s="42"/>
      <c r="D20" s="43"/>
      <c r="E20" s="40"/>
      <c r="F20" s="40"/>
      <c r="G20" s="41"/>
      <c r="H20" s="40"/>
      <c r="I20" s="44"/>
    </row>
    <row r="21" spans="2:9" ht="18" customHeight="1">
      <c r="B21" s="17"/>
      <c r="C21" s="15" t="s">
        <v>18</v>
      </c>
      <c r="D21" s="35"/>
      <c r="E21" s="16">
        <f>SUM(E6:E20)</f>
        <v>35750000</v>
      </c>
      <c r="F21" s="16">
        <f>SUM(F6:F20)</f>
        <v>23377940.64</v>
      </c>
      <c r="G21" s="23">
        <f>SUM(G6:G20)</f>
        <v>0</v>
      </c>
      <c r="H21" s="16">
        <f>SUM(H6:H20)</f>
        <v>59127940.64000001</v>
      </c>
      <c r="I21" s="9"/>
    </row>
    <row r="22" spans="5:8" ht="18" customHeight="1">
      <c r="E22" s="11"/>
      <c r="F22" s="11"/>
      <c r="G22" s="22"/>
      <c r="H22" s="11"/>
    </row>
    <row r="23" spans="5:8" ht="18" customHeight="1">
      <c r="E23" s="11"/>
      <c r="F23" s="11"/>
      <c r="G23" s="22"/>
      <c r="H23" s="27"/>
    </row>
    <row r="24" spans="5:8" ht="18" customHeight="1">
      <c r="E24" s="11"/>
      <c r="F24" s="11"/>
      <c r="G24" s="22"/>
      <c r="H24" s="32"/>
    </row>
    <row r="25" spans="5:8" ht="18" customHeight="1">
      <c r="E25" s="11"/>
      <c r="F25" s="11"/>
      <c r="G25" s="22"/>
      <c r="H25" s="11"/>
    </row>
    <row r="26" spans="5:8" ht="18" customHeight="1">
      <c r="E26" s="11"/>
      <c r="F26" s="11"/>
      <c r="G26" s="22"/>
      <c r="H26" s="11"/>
    </row>
    <row r="27" spans="5:8" ht="18" customHeight="1">
      <c r="E27" s="11"/>
      <c r="F27" s="11"/>
      <c r="G27" s="22"/>
      <c r="H27" s="11"/>
    </row>
    <row r="28" spans="5:8" ht="18" customHeight="1">
      <c r="E28" s="11"/>
      <c r="F28" s="11"/>
      <c r="G28" s="22"/>
      <c r="H28" s="11"/>
    </row>
    <row r="29" spans="5:8" ht="18" customHeight="1">
      <c r="E29" s="11"/>
      <c r="F29" s="11"/>
      <c r="G29" s="22"/>
      <c r="H29" s="11"/>
    </row>
    <row r="30" spans="5:8" ht="18" customHeight="1">
      <c r="E30" s="11"/>
      <c r="F30" s="11"/>
      <c r="G30" s="22"/>
      <c r="H30" s="11"/>
    </row>
    <row r="31" spans="5:8" ht="18" customHeight="1">
      <c r="E31" s="11"/>
      <c r="F31" s="11"/>
      <c r="G31" s="22"/>
      <c r="H31" s="11"/>
    </row>
    <row r="32" spans="5:8" ht="18" customHeight="1">
      <c r="E32" s="11"/>
      <c r="F32" s="11"/>
      <c r="G32" s="22"/>
      <c r="H32" s="11"/>
    </row>
  </sheetData>
  <printOptions horizontalCentered="1"/>
  <pageMargins left="0.5" right="0.5" top="0.95" bottom="0.3" header="0" footer="0.2"/>
  <pageSetup horizontalDpi="180" verticalDpi="18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D25" sqref="D25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4.4453125" style="3" bestFit="1" customWidth="1"/>
    <col min="4" max="4" width="16.10546875" style="4" customWidth="1"/>
    <col min="5" max="5" width="17.21484375" style="1" bestFit="1" customWidth="1"/>
    <col min="6" max="6" width="17.99609375" style="1" customWidth="1"/>
    <col min="7" max="7" width="14.77734375" style="19" bestFit="1" customWidth="1"/>
    <col min="8" max="8" width="15.77734375" style="1" bestFit="1" customWidth="1"/>
    <col min="9" max="16384" width="10.77734375" style="1" customWidth="1"/>
  </cols>
  <sheetData>
    <row r="1" spans="2:4" ht="18" customHeight="1">
      <c r="B1" s="2" t="s">
        <v>21</v>
      </c>
      <c r="D1" s="33"/>
    </row>
    <row r="2" spans="2:8" ht="18" customHeight="1">
      <c r="B2" s="2" t="str">
        <f>+'bescorp industries berhad'!B2</f>
        <v>BANK BORROWING AS AT 30 JUNE 2002</v>
      </c>
      <c r="D2" s="33"/>
      <c r="E2" s="5"/>
      <c r="F2" s="5"/>
      <c r="G2" s="20"/>
      <c r="H2" s="5"/>
    </row>
    <row r="3" spans="2:8" ht="18" customHeight="1">
      <c r="B3" s="6"/>
      <c r="D3" s="34"/>
      <c r="E3" s="5"/>
      <c r="F3" s="5"/>
      <c r="G3" s="20"/>
      <c r="H3" s="5"/>
    </row>
    <row r="5" spans="2:8" ht="18" customHeight="1">
      <c r="B5" s="7" t="s">
        <v>3</v>
      </c>
      <c r="C5" s="8" t="s">
        <v>4</v>
      </c>
      <c r="D5" s="7" t="s">
        <v>19</v>
      </c>
      <c r="E5" s="7" t="s">
        <v>5</v>
      </c>
      <c r="F5" s="7" t="s">
        <v>6</v>
      </c>
      <c r="G5" s="21" t="s">
        <v>7</v>
      </c>
      <c r="H5" s="7" t="s">
        <v>22</v>
      </c>
    </row>
    <row r="6" ht="18" customHeight="1">
      <c r="B6" s="4"/>
    </row>
    <row r="7" ht="18" customHeight="1">
      <c r="B7" s="4"/>
    </row>
    <row r="8" spans="1:8" ht="28.5">
      <c r="A8" s="48"/>
      <c r="B8" s="38">
        <v>1</v>
      </c>
      <c r="C8" s="36" t="s">
        <v>58</v>
      </c>
      <c r="D8" s="51" t="s">
        <v>59</v>
      </c>
      <c r="E8" s="49">
        <f>'[2]wcerah'!$E$8+'[2]wcerah'!$E$13</f>
        <v>13800000</v>
      </c>
      <c r="F8" s="49">
        <f>'[2]wcerah'!$F$8+'[2]wcerah'!$F$13</f>
        <v>8233478.15</v>
      </c>
      <c r="G8" s="50">
        <v>0</v>
      </c>
      <c r="H8" s="49">
        <f>SUM(E8:G8)</f>
        <v>22033478.15</v>
      </c>
    </row>
    <row r="9" spans="1:8" ht="18" customHeight="1">
      <c r="A9" s="48"/>
      <c r="B9" s="51"/>
      <c r="C9" s="36"/>
      <c r="D9" s="51"/>
      <c r="E9" s="49"/>
      <c r="F9" s="49"/>
      <c r="G9" s="50"/>
      <c r="H9" s="49"/>
    </row>
    <row r="10" spans="1:8" ht="18" customHeight="1">
      <c r="A10" s="48"/>
      <c r="B10" s="38">
        <v>2</v>
      </c>
      <c r="C10" s="37" t="s">
        <v>23</v>
      </c>
      <c r="D10" s="51" t="s">
        <v>45</v>
      </c>
      <c r="E10" s="49">
        <v>3000000</v>
      </c>
      <c r="F10" s="49">
        <v>1708342.75</v>
      </c>
      <c r="G10" s="50">
        <v>0</v>
      </c>
      <c r="H10" s="49">
        <f>SUM(E10:G10)</f>
        <v>4708342.75</v>
      </c>
    </row>
    <row r="11" spans="1:8" ht="18" customHeight="1">
      <c r="A11" s="48"/>
      <c r="B11" s="52"/>
      <c r="C11" s="37"/>
      <c r="D11" s="52"/>
      <c r="E11" s="49"/>
      <c r="F11" s="49"/>
      <c r="G11" s="50"/>
      <c r="H11" s="49"/>
    </row>
    <row r="12" spans="1:8" ht="18" customHeight="1">
      <c r="A12" s="48"/>
      <c r="B12" s="52"/>
      <c r="C12" s="37"/>
      <c r="D12" s="52"/>
      <c r="E12" s="49"/>
      <c r="F12" s="49"/>
      <c r="G12" s="50"/>
      <c r="H12" s="49"/>
    </row>
    <row r="13" spans="1:8" ht="18" customHeight="1">
      <c r="A13" s="48"/>
      <c r="B13" s="48"/>
      <c r="C13" s="37"/>
      <c r="D13" s="38"/>
      <c r="E13" s="49"/>
      <c r="F13" s="49"/>
      <c r="G13" s="50"/>
      <c r="H13" s="49"/>
    </row>
    <row r="14" spans="2:8" ht="18" customHeight="1">
      <c r="B14" s="17"/>
      <c r="C14" s="15" t="s">
        <v>18</v>
      </c>
      <c r="D14" s="35"/>
      <c r="E14" s="16">
        <f>SUM(E6:E13)</f>
        <v>16800000</v>
      </c>
      <c r="F14" s="16">
        <f>SUM(F6:F13)</f>
        <v>9941820.9</v>
      </c>
      <c r="G14" s="23">
        <f>SUM(G6:G13)</f>
        <v>0</v>
      </c>
      <c r="H14" s="16">
        <f>SUM(H6:H13)</f>
        <v>26741820.9</v>
      </c>
    </row>
    <row r="15" spans="5:8" ht="18" customHeight="1">
      <c r="E15" s="11"/>
      <c r="F15" s="11"/>
      <c r="G15" s="22"/>
      <c r="H15" s="11"/>
    </row>
    <row r="16" spans="5:8" ht="18" customHeight="1">
      <c r="E16" s="18"/>
      <c r="F16" s="18"/>
      <c r="G16" s="24"/>
      <c r="H16" s="28"/>
    </row>
    <row r="17" spans="5:8" ht="18" customHeight="1">
      <c r="E17" s="11"/>
      <c r="F17" s="11"/>
      <c r="G17" s="22"/>
      <c r="H17" s="32"/>
    </row>
    <row r="18" spans="5:8" ht="18" customHeight="1">
      <c r="E18" s="11"/>
      <c r="F18" s="11"/>
      <c r="G18" s="22"/>
      <c r="H18" s="28"/>
    </row>
    <row r="19" spans="5:8" ht="18" customHeight="1">
      <c r="E19" s="11"/>
      <c r="F19" s="11"/>
      <c r="G19" s="22"/>
      <c r="H19" s="22"/>
    </row>
    <row r="20" spans="5:8" ht="18" customHeight="1">
      <c r="E20" s="11"/>
      <c r="F20" s="11"/>
      <c r="G20" s="22"/>
      <c r="H20" s="11"/>
    </row>
    <row r="21" spans="5:8" ht="18" customHeight="1">
      <c r="E21" s="11"/>
      <c r="F21" s="11"/>
      <c r="G21" s="22"/>
      <c r="H21" s="11"/>
    </row>
    <row r="22" spans="5:8" ht="18" customHeight="1">
      <c r="E22" s="11"/>
      <c r="F22" s="11"/>
      <c r="G22" s="22"/>
      <c r="H22" s="11"/>
    </row>
    <row r="23" spans="5:8" ht="18" customHeight="1">
      <c r="E23" s="11"/>
      <c r="F23" s="11"/>
      <c r="G23" s="22"/>
      <c r="H23" s="11"/>
    </row>
    <row r="24" spans="5:8" ht="18" customHeight="1">
      <c r="E24" s="11"/>
      <c r="F24" s="11"/>
      <c r="G24" s="22"/>
      <c r="H24" s="11"/>
    </row>
    <row r="25" spans="5:8" ht="18" customHeight="1">
      <c r="E25" s="11"/>
      <c r="F25" s="11"/>
      <c r="G25" s="22"/>
      <c r="H25" s="11"/>
    </row>
    <row r="26" spans="5:8" ht="18" customHeight="1">
      <c r="E26" s="11"/>
      <c r="F26" s="11"/>
      <c r="G26" s="22"/>
      <c r="H26" s="11"/>
    </row>
    <row r="27" spans="5:8" ht="18" customHeight="1">
      <c r="E27" s="11"/>
      <c r="F27" s="11"/>
      <c r="G27" s="22"/>
      <c r="H27" s="11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0"/>
  <sheetViews>
    <sheetView zoomScale="75" zoomScaleNormal="75" workbookViewId="0" topLeftCell="A29">
      <selection activeCell="D27" sqref="D27"/>
    </sheetView>
  </sheetViews>
  <sheetFormatPr defaultColWidth="10.77734375" defaultRowHeight="18" customHeight="1"/>
  <cols>
    <col min="1" max="1" width="2.10546875" style="48" customWidth="1"/>
    <col min="2" max="2" width="5.88671875" style="48" customWidth="1"/>
    <col min="3" max="3" width="29.77734375" style="36" customWidth="1"/>
    <col min="4" max="4" width="16.77734375" style="38" customWidth="1"/>
    <col min="5" max="5" width="17.77734375" style="54" bestFit="1" customWidth="1"/>
    <col min="6" max="6" width="18.5546875" style="54" bestFit="1" customWidth="1"/>
    <col min="7" max="8" width="14.99609375" style="54" bestFit="1" customWidth="1"/>
    <col min="9" max="16384" width="10.77734375" style="48" customWidth="1"/>
  </cols>
  <sheetData>
    <row r="1" spans="2:4" ht="18" customHeight="1">
      <c r="B1" s="73" t="s">
        <v>24</v>
      </c>
      <c r="D1" s="69"/>
    </row>
    <row r="2" spans="2:8" ht="18" customHeight="1">
      <c r="B2" s="73" t="str">
        <f>+'bescorp industries berhad'!B2</f>
        <v>BANK BORROWING AS AT 30 JUNE 2002</v>
      </c>
      <c r="D2" s="69"/>
      <c r="E2" s="55"/>
      <c r="F2" s="55"/>
      <c r="G2" s="55"/>
      <c r="H2" s="55"/>
    </row>
    <row r="3" spans="2:8" ht="18" customHeight="1">
      <c r="B3" s="53"/>
      <c r="D3" s="69"/>
      <c r="E3" s="55"/>
      <c r="F3" s="55"/>
      <c r="G3" s="55"/>
      <c r="H3" s="55"/>
    </row>
    <row r="5" spans="2:8" ht="18" customHeight="1">
      <c r="B5" s="56" t="s">
        <v>3</v>
      </c>
      <c r="C5" s="57" t="s">
        <v>25</v>
      </c>
      <c r="D5" s="56" t="s">
        <v>19</v>
      </c>
      <c r="E5" s="58" t="s">
        <v>5</v>
      </c>
      <c r="F5" s="58" t="s">
        <v>6</v>
      </c>
      <c r="G5" s="58" t="s">
        <v>7</v>
      </c>
      <c r="H5" s="58" t="s">
        <v>8</v>
      </c>
    </row>
    <row r="6" ht="18" customHeight="1">
      <c r="B6" s="38"/>
    </row>
    <row r="7" spans="2:3" ht="18" customHeight="1">
      <c r="B7" s="38"/>
      <c r="C7" s="59" t="s">
        <v>26</v>
      </c>
    </row>
    <row r="8" ht="18" customHeight="1">
      <c r="B8" s="38"/>
    </row>
    <row r="9" spans="2:8" ht="18" customHeight="1">
      <c r="B9" s="60">
        <v>1</v>
      </c>
      <c r="C9" s="36" t="s">
        <v>27</v>
      </c>
      <c r="D9" s="38" t="s">
        <v>28</v>
      </c>
      <c r="E9" s="50">
        <v>0</v>
      </c>
      <c r="F9" s="50">
        <v>0</v>
      </c>
      <c r="G9" s="50">
        <v>1588816.3</v>
      </c>
      <c r="H9" s="50">
        <f aca="true" t="shared" si="0" ref="H9:H38">SUM(E9:G9)</f>
        <v>1588816.3</v>
      </c>
    </row>
    <row r="10" spans="2:8" ht="28.5">
      <c r="B10" s="60"/>
      <c r="C10" s="61" t="s">
        <v>60</v>
      </c>
      <c r="D10" s="38" t="s">
        <v>20</v>
      </c>
      <c r="E10" s="50">
        <v>2000000</v>
      </c>
      <c r="F10" s="50">
        <f>1079601.84+147605.59</f>
        <v>1227207.4300000002</v>
      </c>
      <c r="G10" s="50">
        <v>0</v>
      </c>
      <c r="H10" s="50">
        <f t="shared" si="0"/>
        <v>3227207.43</v>
      </c>
    </row>
    <row r="11" spans="2:8" ht="18" customHeight="1">
      <c r="B11" s="60"/>
      <c r="E11" s="50"/>
      <c r="F11" s="50"/>
      <c r="G11" s="50"/>
      <c r="H11" s="50"/>
    </row>
    <row r="12" spans="2:8" ht="18" customHeight="1">
      <c r="B12" s="60">
        <v>2</v>
      </c>
      <c r="C12" s="36" t="s">
        <v>29</v>
      </c>
      <c r="D12" s="38" t="s">
        <v>28</v>
      </c>
      <c r="E12" s="54">
        <v>0</v>
      </c>
      <c r="F12" s="50">
        <v>0</v>
      </c>
      <c r="G12" s="50">
        <v>761198.44</v>
      </c>
      <c r="H12" s="50">
        <f t="shared" si="0"/>
        <v>761198.44</v>
      </c>
    </row>
    <row r="13" spans="2:8" ht="28.5">
      <c r="B13" s="60"/>
      <c r="C13" s="61" t="s">
        <v>61</v>
      </c>
      <c r="D13" s="38" t="s">
        <v>20</v>
      </c>
      <c r="E13" s="50">
        <v>2000000</v>
      </c>
      <c r="F13" s="50">
        <f>1174360.68+152147.39</f>
        <v>1326508.0699999998</v>
      </c>
      <c r="G13" s="50"/>
      <c r="H13" s="50">
        <f t="shared" si="0"/>
        <v>3326508.07</v>
      </c>
    </row>
    <row r="14" spans="2:8" ht="18" customHeight="1">
      <c r="B14" s="60"/>
      <c r="D14" s="38" t="s">
        <v>30</v>
      </c>
      <c r="E14" s="50">
        <v>351000</v>
      </c>
      <c r="F14" s="50">
        <f>129077.37+23010.14</f>
        <v>152087.51</v>
      </c>
      <c r="G14" s="50"/>
      <c r="H14" s="50">
        <f t="shared" si="0"/>
        <v>503087.51</v>
      </c>
    </row>
    <row r="15" spans="2:8" ht="18" customHeight="1">
      <c r="B15" s="60"/>
      <c r="E15" s="50"/>
      <c r="F15" s="50"/>
      <c r="G15" s="50"/>
      <c r="H15" s="50"/>
    </row>
    <row r="16" spans="2:8" ht="18" customHeight="1">
      <c r="B16" s="60">
        <v>3</v>
      </c>
      <c r="C16" s="36" t="s">
        <v>62</v>
      </c>
      <c r="D16" s="38" t="s">
        <v>28</v>
      </c>
      <c r="E16" s="50">
        <v>0</v>
      </c>
      <c r="F16" s="50">
        <v>0</v>
      </c>
      <c r="G16" s="50">
        <v>1500437.82</v>
      </c>
      <c r="H16" s="50">
        <f t="shared" si="0"/>
        <v>1500437.82</v>
      </c>
    </row>
    <row r="17" spans="2:8" ht="18" customHeight="1">
      <c r="B17" s="60"/>
      <c r="C17" s="48"/>
      <c r="D17" s="38" t="s">
        <v>20</v>
      </c>
      <c r="E17" s="50">
        <v>3000000</v>
      </c>
      <c r="F17" s="50">
        <f>1417513.54+179190.27</f>
        <v>1596703.81</v>
      </c>
      <c r="G17" s="50"/>
      <c r="H17" s="50">
        <f t="shared" si="0"/>
        <v>4596703.8100000005</v>
      </c>
    </row>
    <row r="18" spans="2:8" ht="18" customHeight="1">
      <c r="B18" s="60"/>
      <c r="C18" s="48"/>
      <c r="E18" s="50"/>
      <c r="F18" s="50"/>
      <c r="G18" s="50"/>
      <c r="H18" s="50"/>
    </row>
    <row r="19" spans="2:8" ht="18" customHeight="1">
      <c r="B19" s="60">
        <v>4</v>
      </c>
      <c r="C19" s="36" t="s">
        <v>31</v>
      </c>
      <c r="D19" s="38" t="s">
        <v>28</v>
      </c>
      <c r="E19" s="50">
        <v>0</v>
      </c>
      <c r="F19" s="50">
        <v>0</v>
      </c>
      <c r="G19" s="50">
        <v>387809.38</v>
      </c>
      <c r="H19" s="50">
        <f t="shared" si="0"/>
        <v>387809.38</v>
      </c>
    </row>
    <row r="20" spans="2:8" ht="18" customHeight="1">
      <c r="B20" s="60"/>
      <c r="D20" s="38" t="s">
        <v>20</v>
      </c>
      <c r="E20" s="50">
        <v>840000</v>
      </c>
      <c r="F20" s="50">
        <f>413766.38+60093.13</f>
        <v>473859.51</v>
      </c>
      <c r="G20" s="50"/>
      <c r="H20" s="50">
        <f t="shared" si="0"/>
        <v>1313859.51</v>
      </c>
    </row>
    <row r="21" spans="2:8" ht="18" customHeight="1">
      <c r="B21" s="60"/>
      <c r="E21" s="50"/>
      <c r="F21" s="50"/>
      <c r="G21" s="50"/>
      <c r="H21" s="50"/>
    </row>
    <row r="22" spans="2:8" ht="18" customHeight="1">
      <c r="B22" s="60">
        <v>5</v>
      </c>
      <c r="C22" s="36" t="s">
        <v>32</v>
      </c>
      <c r="D22" s="38" t="s">
        <v>28</v>
      </c>
      <c r="E22" s="50">
        <v>0</v>
      </c>
      <c r="F22" s="50">
        <v>0</v>
      </c>
      <c r="G22" s="50">
        <v>839055</v>
      </c>
      <c r="H22" s="50">
        <f t="shared" si="0"/>
        <v>839055</v>
      </c>
    </row>
    <row r="23" spans="2:8" ht="28.5">
      <c r="B23" s="60"/>
      <c r="C23" s="61" t="s">
        <v>63</v>
      </c>
      <c r="D23" s="38" t="s">
        <v>20</v>
      </c>
      <c r="E23" s="50">
        <v>1000000</v>
      </c>
      <c r="F23" s="50">
        <f>523505.38+73021.76</f>
        <v>596527.14</v>
      </c>
      <c r="G23" s="50"/>
      <c r="H23" s="50">
        <f t="shared" si="0"/>
        <v>1596527.1400000001</v>
      </c>
    </row>
    <row r="24" spans="2:8" ht="18" customHeight="1">
      <c r="B24" s="60"/>
      <c r="E24" s="50"/>
      <c r="F24" s="50"/>
      <c r="G24" s="50"/>
      <c r="H24" s="50"/>
    </row>
    <row r="25" spans="2:8" ht="18" customHeight="1">
      <c r="B25" s="60">
        <v>6</v>
      </c>
      <c r="C25" s="36" t="s">
        <v>33</v>
      </c>
      <c r="D25" s="38" t="s">
        <v>20</v>
      </c>
      <c r="E25" s="50">
        <v>1500000</v>
      </c>
      <c r="F25" s="50">
        <f>789832+109751.84</f>
        <v>899583.84</v>
      </c>
      <c r="G25" s="50">
        <v>0</v>
      </c>
      <c r="H25" s="50">
        <f t="shared" si="0"/>
        <v>2399583.84</v>
      </c>
    </row>
    <row r="26" spans="2:8" ht="18" customHeight="1">
      <c r="B26" s="60"/>
      <c r="E26" s="50"/>
      <c r="F26" s="50"/>
      <c r="G26" s="50"/>
      <c r="H26" s="50"/>
    </row>
    <row r="27" spans="2:8" ht="18" customHeight="1">
      <c r="B27" s="60">
        <v>7</v>
      </c>
      <c r="C27" s="36" t="s">
        <v>34</v>
      </c>
      <c r="D27" s="38" t="s">
        <v>28</v>
      </c>
      <c r="E27" s="50">
        <v>0</v>
      </c>
      <c r="F27" s="50">
        <v>0</v>
      </c>
      <c r="G27" s="50">
        <v>861255.84</v>
      </c>
      <c r="H27" s="50">
        <f t="shared" si="0"/>
        <v>861255.84</v>
      </c>
    </row>
    <row r="28" spans="2:8" ht="18" customHeight="1">
      <c r="B28" s="60"/>
      <c r="E28" s="50"/>
      <c r="F28" s="50"/>
      <c r="G28" s="50"/>
      <c r="H28" s="50"/>
    </row>
    <row r="29" spans="2:8" ht="18" customHeight="1">
      <c r="B29" s="60">
        <v>8</v>
      </c>
      <c r="C29" s="36" t="s">
        <v>35</v>
      </c>
      <c r="D29" s="38" t="s">
        <v>28</v>
      </c>
      <c r="E29" s="50">
        <v>0</v>
      </c>
      <c r="F29" s="50">
        <v>0</v>
      </c>
      <c r="G29" s="50">
        <v>10213790.4</v>
      </c>
      <c r="H29" s="50">
        <f t="shared" si="0"/>
        <v>10213790.4</v>
      </c>
    </row>
    <row r="30" spans="5:8" ht="18" customHeight="1">
      <c r="E30" s="50"/>
      <c r="F30" s="50"/>
      <c r="G30" s="50"/>
      <c r="H30" s="50"/>
    </row>
    <row r="31" spans="5:8" ht="18" customHeight="1">
      <c r="E31" s="50"/>
      <c r="F31" s="50"/>
      <c r="G31" s="50"/>
      <c r="H31" s="50"/>
    </row>
    <row r="32" spans="3:8" ht="18" customHeight="1">
      <c r="C32" s="59" t="s">
        <v>36</v>
      </c>
      <c r="E32" s="50"/>
      <c r="F32" s="50"/>
      <c r="G32" s="50"/>
      <c r="H32" s="50"/>
    </row>
    <row r="33" spans="5:8" ht="18" customHeight="1">
      <c r="E33" s="50"/>
      <c r="F33" s="50"/>
      <c r="G33" s="50"/>
      <c r="H33" s="50"/>
    </row>
    <row r="34" spans="2:8" ht="18" customHeight="1">
      <c r="B34" s="38">
        <v>9</v>
      </c>
      <c r="C34" s="36" t="s">
        <v>37</v>
      </c>
      <c r="D34" s="38" t="s">
        <v>38</v>
      </c>
      <c r="E34" s="50">
        <v>530206.91</v>
      </c>
      <c r="F34" s="50">
        <f>52043.77+27907.32</f>
        <v>79951.09</v>
      </c>
      <c r="G34" s="50">
        <v>0</v>
      </c>
      <c r="H34" s="50">
        <f t="shared" si="0"/>
        <v>610158</v>
      </c>
    </row>
    <row r="35" spans="2:8" ht="18" customHeight="1">
      <c r="B35" s="38"/>
      <c r="E35" s="50"/>
      <c r="F35" s="50"/>
      <c r="G35" s="50"/>
      <c r="H35" s="50"/>
    </row>
    <row r="36" spans="2:8" ht="18" customHeight="1">
      <c r="B36" s="38">
        <v>10</v>
      </c>
      <c r="C36" s="36" t="s">
        <v>39</v>
      </c>
      <c r="D36" s="38" t="s">
        <v>40</v>
      </c>
      <c r="E36" s="50">
        <v>253184.02</v>
      </c>
      <c r="F36" s="50">
        <f>158457.62+19730.01</f>
        <v>178187.63</v>
      </c>
      <c r="G36" s="50">
        <v>0</v>
      </c>
      <c r="H36" s="50">
        <f t="shared" si="0"/>
        <v>431371.65</v>
      </c>
    </row>
    <row r="37" spans="2:8" ht="18" customHeight="1">
      <c r="B37" s="38"/>
      <c r="E37" s="50"/>
      <c r="F37" s="50"/>
      <c r="G37" s="50"/>
      <c r="H37" s="50"/>
    </row>
    <row r="38" spans="2:8" ht="18" customHeight="1">
      <c r="B38" s="38">
        <v>11</v>
      </c>
      <c r="C38" s="36" t="s">
        <v>41</v>
      </c>
      <c r="D38" s="38" t="s">
        <v>38</v>
      </c>
      <c r="E38" s="50">
        <v>4580.17</v>
      </c>
      <c r="F38" s="50">
        <f>449.59+241.08</f>
        <v>690.67</v>
      </c>
      <c r="G38" s="50">
        <v>0</v>
      </c>
      <c r="H38" s="50">
        <f t="shared" si="0"/>
        <v>5270.84</v>
      </c>
    </row>
    <row r="39" spans="2:8" ht="18" customHeight="1">
      <c r="B39" s="38"/>
      <c r="E39" s="50"/>
      <c r="F39" s="50"/>
      <c r="G39" s="50"/>
      <c r="H39" s="50"/>
    </row>
    <row r="40" spans="3:8" ht="18" customHeight="1">
      <c r="C40" s="37"/>
      <c r="E40" s="50"/>
      <c r="F40" s="50"/>
      <c r="G40" s="50"/>
      <c r="H40" s="50"/>
    </row>
    <row r="41" spans="2:8" ht="18" customHeight="1">
      <c r="B41" s="62"/>
      <c r="C41" s="63" t="s">
        <v>18</v>
      </c>
      <c r="D41" s="70"/>
      <c r="E41" s="64">
        <f>SUM(E6:E40)</f>
        <v>11478971.1</v>
      </c>
      <c r="F41" s="64">
        <f>SUM(F6:F40)</f>
        <v>6531306.699999999</v>
      </c>
      <c r="G41" s="64">
        <f>SUM(G6:G40)</f>
        <v>16152363.18</v>
      </c>
      <c r="H41" s="64">
        <f>SUM(H6:H40)</f>
        <v>34162640.980000004</v>
      </c>
    </row>
    <row r="42" spans="5:8" ht="18" customHeight="1">
      <c r="E42" s="50"/>
      <c r="F42" s="50"/>
      <c r="G42" s="50"/>
      <c r="H42" s="50"/>
    </row>
    <row r="43" spans="3:8" ht="18" customHeight="1">
      <c r="C43" s="65"/>
      <c r="E43" s="66"/>
      <c r="F43" s="66"/>
      <c r="G43" s="66"/>
      <c r="H43" s="67"/>
    </row>
    <row r="44" spans="3:8" ht="18" customHeight="1">
      <c r="C44" s="65"/>
      <c r="E44" s="50"/>
      <c r="F44" s="50"/>
      <c r="G44" s="50"/>
      <c r="H44" s="68"/>
    </row>
    <row r="45" spans="3:8" ht="18" customHeight="1">
      <c r="C45" s="65"/>
      <c r="E45" s="50"/>
      <c r="F45" s="50"/>
      <c r="G45" s="50"/>
      <c r="H45" s="50"/>
    </row>
    <row r="46" spans="3:8" ht="18" customHeight="1">
      <c r="C46" s="65"/>
      <c r="E46" s="50"/>
      <c r="F46" s="50"/>
      <c r="G46" s="50"/>
      <c r="H46" s="50"/>
    </row>
    <row r="47" spans="3:8" ht="18" customHeight="1">
      <c r="C47" s="65"/>
      <c r="E47" s="50"/>
      <c r="F47" s="50"/>
      <c r="G47" s="50"/>
      <c r="H47" s="50"/>
    </row>
    <row r="48" spans="3:8" ht="18" customHeight="1">
      <c r="C48" s="65"/>
      <c r="E48" s="50"/>
      <c r="F48" s="50"/>
      <c r="G48" s="50"/>
      <c r="H48" s="50"/>
    </row>
    <row r="49" spans="3:8" ht="18" customHeight="1">
      <c r="C49" s="65"/>
      <c r="E49" s="50"/>
      <c r="F49" s="50"/>
      <c r="G49" s="50"/>
      <c r="H49" s="50"/>
    </row>
    <row r="50" spans="3:8" ht="18" customHeight="1">
      <c r="C50" s="65"/>
      <c r="E50" s="50"/>
      <c r="F50" s="50"/>
      <c r="G50" s="50"/>
      <c r="H50" s="50"/>
    </row>
    <row r="51" spans="3:8" ht="18" customHeight="1">
      <c r="C51" s="65"/>
      <c r="E51" s="50"/>
      <c r="F51" s="50"/>
      <c r="G51" s="50"/>
      <c r="H51" s="50"/>
    </row>
    <row r="52" spans="3:8" ht="18" customHeight="1">
      <c r="C52" s="65"/>
      <c r="E52" s="50"/>
      <c r="F52" s="50"/>
      <c r="G52" s="50"/>
      <c r="H52" s="50"/>
    </row>
    <row r="53" spans="3:8" ht="18" customHeight="1">
      <c r="C53" s="65"/>
      <c r="E53" s="50"/>
      <c r="F53" s="50"/>
      <c r="G53" s="50"/>
      <c r="H53" s="50"/>
    </row>
    <row r="54" spans="3:8" ht="18" customHeight="1">
      <c r="C54" s="65"/>
      <c r="E54" s="50"/>
      <c r="F54" s="50"/>
      <c r="G54" s="50"/>
      <c r="H54" s="50"/>
    </row>
    <row r="55" ht="18" customHeight="1">
      <c r="C55" s="65"/>
    </row>
    <row r="56" ht="18" customHeight="1">
      <c r="C56" s="65"/>
    </row>
    <row r="57" ht="18" customHeight="1">
      <c r="C57" s="65"/>
    </row>
    <row r="58" ht="18" customHeight="1">
      <c r="C58" s="65"/>
    </row>
    <row r="59" ht="18" customHeight="1">
      <c r="C59" s="65"/>
    </row>
    <row r="60" ht="18" customHeight="1">
      <c r="C60" s="65"/>
    </row>
  </sheetData>
  <printOptions horizontalCentered="1"/>
  <pageMargins left="0" right="0" top="0.5" bottom="0.25" header="0" footer="0.5"/>
  <pageSetup horizontalDpi="180" verticalDpi="18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22"/>
  <sheetViews>
    <sheetView zoomScale="75" zoomScaleNormal="75" workbookViewId="0" topLeftCell="A1">
      <selection activeCell="G11" sqref="G11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1.99609375" style="3" bestFit="1" customWidth="1"/>
    <col min="4" max="4" width="16.77734375" style="4" customWidth="1"/>
    <col min="5" max="5" width="20.6640625" style="19" customWidth="1"/>
    <col min="6" max="6" width="19.3359375" style="19" bestFit="1" customWidth="1"/>
    <col min="7" max="8" width="15.6640625" style="19" bestFit="1" customWidth="1"/>
    <col min="9" max="9" width="4.77734375" style="1" customWidth="1"/>
    <col min="10" max="16384" width="10.77734375" style="1" customWidth="1"/>
  </cols>
  <sheetData>
    <row r="1" spans="2:4" ht="18" customHeight="1">
      <c r="B1" s="2" t="s">
        <v>42</v>
      </c>
      <c r="D1" s="33"/>
    </row>
    <row r="2" spans="2:8" ht="18" customHeight="1">
      <c r="B2" s="2" t="str">
        <f>+'bescorp industries berhad'!B2</f>
        <v>BANK BORROWING AS AT 30 JUNE 2002</v>
      </c>
      <c r="D2" s="33"/>
      <c r="E2" s="20"/>
      <c r="F2" s="20"/>
      <c r="G2" s="20"/>
      <c r="H2" s="20"/>
    </row>
    <row r="3" spans="2:8" ht="18" customHeight="1">
      <c r="B3" s="2"/>
      <c r="D3" s="33"/>
      <c r="E3" s="20"/>
      <c r="F3" s="20"/>
      <c r="G3" s="20"/>
      <c r="H3" s="20"/>
    </row>
    <row r="5" spans="2:8" ht="18" customHeight="1">
      <c r="B5" s="7" t="s">
        <v>3</v>
      </c>
      <c r="C5" s="8" t="s">
        <v>4</v>
      </c>
      <c r="D5" s="7" t="s">
        <v>19</v>
      </c>
      <c r="E5" s="21" t="s">
        <v>5</v>
      </c>
      <c r="F5" s="21" t="s">
        <v>6</v>
      </c>
      <c r="G5" s="21" t="s">
        <v>7</v>
      </c>
      <c r="H5" s="21" t="s">
        <v>8</v>
      </c>
    </row>
    <row r="6" ht="18" customHeight="1">
      <c r="B6" s="4"/>
    </row>
    <row r="7" spans="2:8" ht="18" customHeight="1">
      <c r="B7" s="13">
        <v>1</v>
      </c>
      <c r="C7" s="3" t="s">
        <v>64</v>
      </c>
      <c r="D7" s="4" t="s">
        <v>28</v>
      </c>
      <c r="E7" s="22">
        <v>0</v>
      </c>
      <c r="F7" s="22"/>
      <c r="G7" s="22">
        <v>1598329.41</v>
      </c>
      <c r="H7" s="22">
        <f>SUM(E7:G7)</f>
        <v>1598329.41</v>
      </c>
    </row>
    <row r="8" spans="2:8" ht="18" customHeight="1">
      <c r="B8" s="13"/>
      <c r="D8" s="4" t="s">
        <v>20</v>
      </c>
      <c r="E8" s="22">
        <v>1000000</v>
      </c>
      <c r="F8" s="22">
        <f>519117.82+72811.46</f>
        <v>591929.28</v>
      </c>
      <c r="G8" s="22">
        <v>0</v>
      </c>
      <c r="H8" s="22">
        <f aca="true" t="shared" si="0" ref="H8:H16">SUM(E8:G8)</f>
        <v>1591929.28</v>
      </c>
    </row>
    <row r="9" spans="2:8" ht="18" customHeight="1">
      <c r="B9" s="13"/>
      <c r="D9" s="4" t="s">
        <v>30</v>
      </c>
      <c r="E9" s="22">
        <v>1043000</v>
      </c>
      <c r="F9" s="22">
        <f>541439.91+75942.35</f>
        <v>617382.26</v>
      </c>
      <c r="G9" s="22">
        <v>0</v>
      </c>
      <c r="H9" s="22">
        <f t="shared" si="0"/>
        <v>1660382.26</v>
      </c>
    </row>
    <row r="10" spans="2:8" ht="18" customHeight="1">
      <c r="B10" s="13"/>
      <c r="E10" s="22"/>
      <c r="F10" s="22"/>
      <c r="G10" s="22"/>
      <c r="H10" s="22"/>
    </row>
    <row r="11" spans="2:8" ht="18" customHeight="1">
      <c r="B11" s="13"/>
      <c r="E11" s="22"/>
      <c r="F11" s="22"/>
      <c r="G11" s="22"/>
      <c r="H11" s="22"/>
    </row>
    <row r="12" spans="2:8" ht="18" customHeight="1">
      <c r="B12" s="13">
        <v>2</v>
      </c>
      <c r="C12" s="3" t="s">
        <v>35</v>
      </c>
      <c r="D12" s="4" t="s">
        <v>65</v>
      </c>
      <c r="E12" s="19">
        <v>0</v>
      </c>
      <c r="F12" s="22">
        <v>0</v>
      </c>
      <c r="G12" s="22">
        <v>14883091.1</v>
      </c>
      <c r="H12" s="22">
        <f t="shared" si="0"/>
        <v>14883091.1</v>
      </c>
    </row>
    <row r="13" spans="2:8" ht="18" customHeight="1">
      <c r="B13" s="13"/>
      <c r="E13" s="22"/>
      <c r="F13" s="22"/>
      <c r="G13" s="22"/>
      <c r="H13" s="22"/>
    </row>
    <row r="14" spans="2:8" ht="18" customHeight="1">
      <c r="B14" s="13"/>
      <c r="E14" s="22"/>
      <c r="F14" s="22"/>
      <c r="G14" s="22"/>
      <c r="H14" s="22"/>
    </row>
    <row r="15" spans="2:8" ht="18" customHeight="1">
      <c r="B15" s="13">
        <v>3</v>
      </c>
      <c r="C15" s="3" t="s">
        <v>32</v>
      </c>
      <c r="D15" s="4" t="s">
        <v>28</v>
      </c>
      <c r="E15" s="22">
        <v>0</v>
      </c>
      <c r="F15" s="22">
        <v>0</v>
      </c>
      <c r="G15" s="22">
        <v>128155.58</v>
      </c>
      <c r="H15" s="22">
        <f t="shared" si="0"/>
        <v>128155.58</v>
      </c>
    </row>
    <row r="16" spans="2:8" ht="18" customHeight="1">
      <c r="B16" s="13"/>
      <c r="C16" s="1"/>
      <c r="D16" s="4" t="s">
        <v>30</v>
      </c>
      <c r="E16" s="22">
        <v>708000</v>
      </c>
      <c r="F16" s="22">
        <f>367535.4+51550.51</f>
        <v>419085.91000000003</v>
      </c>
      <c r="G16" s="22">
        <v>0</v>
      </c>
      <c r="H16" s="22">
        <f t="shared" si="0"/>
        <v>1127085.9100000001</v>
      </c>
    </row>
    <row r="17" spans="2:8" ht="18" customHeight="1">
      <c r="B17" s="13"/>
      <c r="C17" s="1"/>
      <c r="E17" s="22"/>
      <c r="F17" s="22"/>
      <c r="G17" s="22"/>
      <c r="H17" s="22"/>
    </row>
    <row r="18" spans="3:8" ht="18" customHeight="1">
      <c r="C18" s="10"/>
      <c r="E18" s="22"/>
      <c r="F18" s="22"/>
      <c r="G18" s="22"/>
      <c r="H18" s="22"/>
    </row>
    <row r="19" spans="2:8" ht="18" customHeight="1">
      <c r="B19" s="17"/>
      <c r="C19" s="15" t="s">
        <v>18</v>
      </c>
      <c r="D19" s="35"/>
      <c r="E19" s="23">
        <f>SUM(E6:E18)</f>
        <v>2751000</v>
      </c>
      <c r="F19" s="23">
        <f>SUM(F6:F18)</f>
        <v>1628397.4500000002</v>
      </c>
      <c r="G19" s="23">
        <f>SUM(G6:G18)</f>
        <v>16609576.09</v>
      </c>
      <c r="H19" s="23">
        <f>SUM(H6:H18)</f>
        <v>20988973.54</v>
      </c>
    </row>
    <row r="20" spans="5:8" ht="18" customHeight="1">
      <c r="E20" s="22"/>
      <c r="F20" s="22"/>
      <c r="G20" s="22"/>
      <c r="H20" s="22"/>
    </row>
    <row r="21" ht="18" customHeight="1">
      <c r="H21" s="30"/>
    </row>
    <row r="22" ht="18" customHeight="1">
      <c r="H22" s="31"/>
    </row>
  </sheetData>
  <printOptions horizontalCentered="1"/>
  <pageMargins left="0.5" right="0.5" top="0.95" bottom="1" header="0" footer="0.5"/>
  <pageSetup horizontalDpi="180" verticalDpi="18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50"/>
  <sheetViews>
    <sheetView zoomScale="75" zoomScaleNormal="75" workbookViewId="0" topLeftCell="A3">
      <selection activeCell="D12" sqref="D12"/>
    </sheetView>
  </sheetViews>
  <sheetFormatPr defaultColWidth="10.77734375" defaultRowHeight="18" customHeight="1"/>
  <cols>
    <col min="1" max="1" width="2.10546875" style="48" customWidth="1"/>
    <col min="2" max="2" width="5.88671875" style="48" customWidth="1"/>
    <col min="3" max="3" width="29.77734375" style="36" customWidth="1"/>
    <col min="4" max="4" width="16.77734375" style="38" customWidth="1"/>
    <col min="5" max="5" width="17.77734375" style="54" bestFit="1" customWidth="1"/>
    <col min="6" max="6" width="18.5546875" style="54" bestFit="1" customWidth="1"/>
    <col min="7" max="7" width="14.99609375" style="54" bestFit="1" customWidth="1"/>
    <col min="8" max="8" width="14.99609375" style="48" bestFit="1" customWidth="1"/>
    <col min="9" max="16384" width="10.77734375" style="48" customWidth="1"/>
  </cols>
  <sheetData>
    <row r="1" spans="2:4" ht="18" customHeight="1">
      <c r="B1" s="73" t="s">
        <v>44</v>
      </c>
      <c r="D1" s="69"/>
    </row>
    <row r="2" spans="2:8" ht="18" customHeight="1">
      <c r="B2" s="73" t="str">
        <f>+'bescorp industries berhad'!B2</f>
        <v>BANK BORROWING AS AT 30 JUNE 2002</v>
      </c>
      <c r="D2" s="69"/>
      <c r="E2" s="55"/>
      <c r="F2" s="55"/>
      <c r="G2" s="55"/>
      <c r="H2" s="71"/>
    </row>
    <row r="3" spans="2:8" ht="18" customHeight="1">
      <c r="B3" s="53"/>
      <c r="D3" s="69"/>
      <c r="E3" s="55"/>
      <c r="F3" s="55"/>
      <c r="G3" s="55"/>
      <c r="H3" s="71"/>
    </row>
    <row r="5" spans="2:8" ht="18" customHeight="1">
      <c r="B5" s="56" t="s">
        <v>3</v>
      </c>
      <c r="C5" s="57" t="s">
        <v>4</v>
      </c>
      <c r="D5" s="56" t="s">
        <v>19</v>
      </c>
      <c r="E5" s="58" t="s">
        <v>5</v>
      </c>
      <c r="F5" s="58" t="s">
        <v>6</v>
      </c>
      <c r="G5" s="58" t="s">
        <v>7</v>
      </c>
      <c r="H5" s="56" t="s">
        <v>8</v>
      </c>
    </row>
    <row r="6" ht="18" customHeight="1">
      <c r="B6" s="38"/>
    </row>
    <row r="7" spans="2:8" ht="18" customHeight="1">
      <c r="B7" s="60">
        <v>1</v>
      </c>
      <c r="C7" s="36" t="s">
        <v>27</v>
      </c>
      <c r="D7" s="38" t="s">
        <v>28</v>
      </c>
      <c r="E7" s="50">
        <v>0</v>
      </c>
      <c r="F7" s="50">
        <v>0</v>
      </c>
      <c r="G7" s="50">
        <v>5502493.92</v>
      </c>
      <c r="H7" s="49">
        <f aca="true" t="shared" si="0" ref="H7:H30">SUM(E7:G7)</f>
        <v>5502493.92</v>
      </c>
    </row>
    <row r="8" spans="2:8" ht="28.5">
      <c r="B8" s="60"/>
      <c r="C8" s="61" t="s">
        <v>60</v>
      </c>
      <c r="D8" s="38" t="s">
        <v>20</v>
      </c>
      <c r="E8" s="50">
        <v>2000000</v>
      </c>
      <c r="F8" s="50">
        <f>894068.5+138712.96</f>
        <v>1032781.46</v>
      </c>
      <c r="G8" s="50"/>
      <c r="H8" s="49">
        <f t="shared" si="0"/>
        <v>3032781.46</v>
      </c>
    </row>
    <row r="9" spans="2:8" ht="18" customHeight="1">
      <c r="B9" s="60"/>
      <c r="D9" s="38" t="s">
        <v>45</v>
      </c>
      <c r="E9" s="50">
        <v>2344000</v>
      </c>
      <c r="F9" s="50">
        <f>1454795.98+182076.62</f>
        <v>1636872.6</v>
      </c>
      <c r="G9" s="50"/>
      <c r="H9" s="49">
        <f t="shared" si="0"/>
        <v>3980872.6</v>
      </c>
    </row>
    <row r="10" spans="2:8" ht="18" customHeight="1">
      <c r="B10" s="60"/>
      <c r="E10" s="50"/>
      <c r="F10" s="50"/>
      <c r="G10" s="50"/>
      <c r="H10" s="49"/>
    </row>
    <row r="11" spans="2:8" ht="18" customHeight="1">
      <c r="B11" s="60">
        <v>2</v>
      </c>
      <c r="C11" s="36" t="s">
        <v>46</v>
      </c>
      <c r="D11" s="38" t="s">
        <v>28</v>
      </c>
      <c r="E11" s="54">
        <v>0</v>
      </c>
      <c r="F11" s="50">
        <v>0</v>
      </c>
      <c r="G11" s="50">
        <v>0</v>
      </c>
      <c r="H11" s="49"/>
    </row>
    <row r="12" spans="2:8" ht="28.5">
      <c r="B12" s="60"/>
      <c r="C12" s="61" t="s">
        <v>66</v>
      </c>
      <c r="D12" s="38" t="s">
        <v>20</v>
      </c>
      <c r="E12" s="50">
        <v>2000000</v>
      </c>
      <c r="F12" s="50">
        <f>1161245.26+151518.76</f>
        <v>1312764.02</v>
      </c>
      <c r="G12" s="50"/>
      <c r="H12" s="49">
        <f t="shared" si="0"/>
        <v>3312764.02</v>
      </c>
    </row>
    <row r="13" spans="2:8" ht="18" customHeight="1">
      <c r="B13" s="60"/>
      <c r="D13" s="38" t="s">
        <v>30</v>
      </c>
      <c r="E13" s="50">
        <v>4761000</v>
      </c>
      <c r="F13" s="50">
        <f>1952326.77+60094.64</f>
        <v>2012421.41</v>
      </c>
      <c r="G13" s="50"/>
      <c r="H13" s="49">
        <f t="shared" si="0"/>
        <v>6773421.41</v>
      </c>
    </row>
    <row r="14" spans="2:8" ht="18" customHeight="1">
      <c r="B14" s="60"/>
      <c r="E14" s="50"/>
      <c r="F14" s="50"/>
      <c r="G14" s="50"/>
      <c r="H14" s="49"/>
    </row>
    <row r="15" spans="2:8" ht="18" customHeight="1">
      <c r="B15" s="60">
        <v>3</v>
      </c>
      <c r="C15" s="36" t="s">
        <v>62</v>
      </c>
      <c r="D15" s="38" t="s">
        <v>28</v>
      </c>
      <c r="E15" s="50">
        <v>0</v>
      </c>
      <c r="F15" s="50">
        <v>0</v>
      </c>
      <c r="G15" s="50">
        <v>2216286.15</v>
      </c>
      <c r="H15" s="49">
        <f t="shared" si="0"/>
        <v>2216286.15</v>
      </c>
    </row>
    <row r="16" spans="2:8" ht="18" customHeight="1">
      <c r="B16" s="60"/>
      <c r="C16" s="48"/>
      <c r="D16" s="38" t="s">
        <v>30</v>
      </c>
      <c r="E16" s="50">
        <v>1883000</v>
      </c>
      <c r="F16" s="50">
        <f>844036.62-711176.75</f>
        <v>132859.87</v>
      </c>
      <c r="G16" s="50"/>
      <c r="H16" s="49">
        <f t="shared" si="0"/>
        <v>2015859.87</v>
      </c>
    </row>
    <row r="17" spans="2:8" ht="18" customHeight="1">
      <c r="B17" s="60"/>
      <c r="C17" s="48"/>
      <c r="E17" s="50"/>
      <c r="F17" s="50"/>
      <c r="G17" s="50"/>
      <c r="H17" s="49"/>
    </row>
    <row r="18" spans="2:8" ht="18" customHeight="1">
      <c r="B18" s="60">
        <v>4</v>
      </c>
      <c r="C18" s="36" t="s">
        <v>31</v>
      </c>
      <c r="D18" s="38" t="s">
        <v>28</v>
      </c>
      <c r="E18" s="50">
        <v>0</v>
      </c>
      <c r="F18" s="50">
        <v>0</v>
      </c>
      <c r="G18" s="50">
        <v>623026.52</v>
      </c>
      <c r="H18" s="49">
        <f t="shared" si="0"/>
        <v>623026.52</v>
      </c>
    </row>
    <row r="19" spans="2:8" ht="18" customHeight="1">
      <c r="B19" s="60"/>
      <c r="E19" s="50"/>
      <c r="F19" s="50"/>
      <c r="G19" s="50"/>
      <c r="H19" s="49"/>
    </row>
    <row r="20" spans="2:8" ht="18" customHeight="1">
      <c r="B20" s="60">
        <v>5</v>
      </c>
      <c r="C20" s="36" t="s">
        <v>32</v>
      </c>
      <c r="D20" s="38" t="s">
        <v>28</v>
      </c>
      <c r="E20" s="50">
        <v>0</v>
      </c>
      <c r="F20" s="50">
        <v>0</v>
      </c>
      <c r="G20" s="50">
        <v>492169.92</v>
      </c>
      <c r="H20" s="49">
        <f t="shared" si="0"/>
        <v>492169.92</v>
      </c>
    </row>
    <row r="21" spans="2:8" ht="28.5">
      <c r="B21" s="60"/>
      <c r="C21" s="61" t="s">
        <v>63</v>
      </c>
      <c r="D21" s="38" t="s">
        <v>20</v>
      </c>
      <c r="E21" s="50">
        <v>1000000</v>
      </c>
      <c r="F21" s="50">
        <f>426876.13+68390.29</f>
        <v>495266.42</v>
      </c>
      <c r="G21" s="50"/>
      <c r="H21" s="49">
        <f t="shared" si="0"/>
        <v>1495266.42</v>
      </c>
    </row>
    <row r="22" spans="2:8" ht="18" customHeight="1">
      <c r="B22" s="60"/>
      <c r="E22" s="50"/>
      <c r="F22" s="50"/>
      <c r="G22" s="50"/>
      <c r="H22" s="49"/>
    </row>
    <row r="23" spans="2:8" ht="18" customHeight="1">
      <c r="B23" s="60">
        <v>6</v>
      </c>
      <c r="C23" s="36" t="s">
        <v>33</v>
      </c>
      <c r="D23" s="38" t="s">
        <v>20</v>
      </c>
      <c r="E23" s="50">
        <v>1000000</v>
      </c>
      <c r="F23" s="50">
        <f>514660.15-142130.42</f>
        <v>372529.73</v>
      </c>
      <c r="G23" s="50"/>
      <c r="H23" s="49">
        <f t="shared" si="0"/>
        <v>1372529.73</v>
      </c>
    </row>
    <row r="24" spans="2:8" ht="18" customHeight="1">
      <c r="B24" s="60"/>
      <c r="E24" s="50"/>
      <c r="F24" s="50"/>
      <c r="G24" s="50"/>
      <c r="H24" s="49"/>
    </row>
    <row r="25" spans="2:8" ht="18" customHeight="1">
      <c r="B25" s="60">
        <v>7</v>
      </c>
      <c r="C25" s="36" t="s">
        <v>47</v>
      </c>
      <c r="D25" s="38" t="s">
        <v>28</v>
      </c>
      <c r="E25" s="50">
        <v>0</v>
      </c>
      <c r="F25" s="50">
        <v>0</v>
      </c>
      <c r="G25" s="50">
        <v>944659.86</v>
      </c>
      <c r="H25" s="49">
        <f t="shared" si="0"/>
        <v>944659.86</v>
      </c>
    </row>
    <row r="26" spans="2:8" ht="28.5">
      <c r="B26" s="60"/>
      <c r="C26" s="61" t="s">
        <v>67</v>
      </c>
      <c r="D26" s="38" t="s">
        <v>30</v>
      </c>
      <c r="E26" s="50">
        <v>1911000</v>
      </c>
      <c r="F26" s="50">
        <f>830559.16+184378.59</f>
        <v>1014937.75</v>
      </c>
      <c r="G26" s="50"/>
      <c r="H26" s="49">
        <f t="shared" si="0"/>
        <v>2925937.75</v>
      </c>
    </row>
    <row r="27" spans="2:8" ht="18" customHeight="1">
      <c r="B27" s="60"/>
      <c r="E27" s="50"/>
      <c r="F27" s="50"/>
      <c r="G27" s="50"/>
      <c r="H27" s="49"/>
    </row>
    <row r="28" spans="2:8" ht="18" customHeight="1">
      <c r="B28" s="60">
        <v>8</v>
      </c>
      <c r="C28" s="36" t="s">
        <v>35</v>
      </c>
      <c r="D28" s="38" t="s">
        <v>28</v>
      </c>
      <c r="E28" s="50">
        <v>0</v>
      </c>
      <c r="F28" s="50">
        <v>0</v>
      </c>
      <c r="G28" s="50">
        <v>7574842.64</v>
      </c>
      <c r="H28" s="49">
        <f t="shared" si="0"/>
        <v>7574842.64</v>
      </c>
    </row>
    <row r="29" spans="2:8" ht="18" customHeight="1">
      <c r="B29" s="60"/>
      <c r="E29" s="50"/>
      <c r="F29" s="50"/>
      <c r="G29" s="50"/>
      <c r="H29" s="49"/>
    </row>
    <row r="30" spans="2:8" ht="18" customHeight="1">
      <c r="B30" s="60">
        <v>9</v>
      </c>
      <c r="C30" s="36" t="s">
        <v>48</v>
      </c>
      <c r="D30" s="38" t="s">
        <v>30</v>
      </c>
      <c r="E30" s="50">
        <v>1751000</v>
      </c>
      <c r="F30" s="50">
        <f>759381.09-322449.75</f>
        <v>436931.33999999997</v>
      </c>
      <c r="G30" s="50">
        <v>0</v>
      </c>
      <c r="H30" s="49">
        <f t="shared" si="0"/>
        <v>2187931.34</v>
      </c>
    </row>
    <row r="31" spans="5:8" ht="18" customHeight="1">
      <c r="E31" s="50"/>
      <c r="F31" s="50"/>
      <c r="G31" s="50"/>
      <c r="H31" s="49"/>
    </row>
    <row r="32" spans="3:8" ht="18" customHeight="1">
      <c r="C32" s="37"/>
      <c r="E32" s="50"/>
      <c r="F32" s="50"/>
      <c r="G32" s="50"/>
      <c r="H32" s="49"/>
    </row>
    <row r="33" spans="2:8" ht="18" customHeight="1">
      <c r="B33" s="62"/>
      <c r="C33" s="63" t="s">
        <v>18</v>
      </c>
      <c r="D33" s="70"/>
      <c r="E33" s="64">
        <f>SUM(E6:E32)</f>
        <v>18650000</v>
      </c>
      <c r="F33" s="64">
        <f>SUM(F6:F32)</f>
        <v>8447364.6</v>
      </c>
      <c r="G33" s="64">
        <f>SUM(G6:G32)</f>
        <v>17353479.009999998</v>
      </c>
      <c r="H33" s="72">
        <f>SUM(H6:H32)</f>
        <v>44450843.61</v>
      </c>
    </row>
    <row r="34" spans="5:8" ht="18" customHeight="1">
      <c r="E34" s="50"/>
      <c r="F34" s="50"/>
      <c r="G34" s="50"/>
      <c r="H34" s="49"/>
    </row>
    <row r="35" spans="3:8" ht="18" customHeight="1">
      <c r="C35" s="65"/>
      <c r="E35" s="50"/>
      <c r="F35" s="50"/>
      <c r="G35" s="50"/>
      <c r="H35" s="67"/>
    </row>
    <row r="36" spans="3:8" ht="18" customHeight="1">
      <c r="C36" s="65"/>
      <c r="E36" s="50"/>
      <c r="F36" s="50"/>
      <c r="G36" s="50"/>
      <c r="H36" s="50"/>
    </row>
    <row r="37" spans="3:8" ht="18" customHeight="1">
      <c r="C37" s="65"/>
      <c r="E37" s="50"/>
      <c r="F37" s="50"/>
      <c r="G37" s="50"/>
      <c r="H37" s="49"/>
    </row>
    <row r="38" spans="3:8" ht="18" customHeight="1">
      <c r="C38" s="65"/>
      <c r="E38" s="50"/>
      <c r="F38" s="50"/>
      <c r="G38" s="50"/>
      <c r="H38" s="49"/>
    </row>
    <row r="39" spans="3:8" ht="18" customHeight="1">
      <c r="C39" s="65"/>
      <c r="E39" s="50"/>
      <c r="F39" s="50"/>
      <c r="G39" s="50"/>
      <c r="H39" s="49"/>
    </row>
    <row r="40" spans="3:8" ht="18" customHeight="1">
      <c r="C40" s="65"/>
      <c r="E40" s="50"/>
      <c r="F40" s="50"/>
      <c r="G40" s="50"/>
      <c r="H40" s="49"/>
    </row>
    <row r="41" spans="3:8" ht="18" customHeight="1">
      <c r="C41" s="65"/>
      <c r="E41" s="50"/>
      <c r="F41" s="50"/>
      <c r="G41" s="50"/>
      <c r="H41" s="49"/>
    </row>
    <row r="42" spans="3:8" ht="18" customHeight="1">
      <c r="C42" s="65"/>
      <c r="E42" s="50"/>
      <c r="F42" s="50"/>
      <c r="G42" s="50"/>
      <c r="H42" s="49"/>
    </row>
    <row r="43" spans="3:8" ht="18" customHeight="1">
      <c r="C43" s="65"/>
      <c r="E43" s="50"/>
      <c r="F43" s="50"/>
      <c r="G43" s="50"/>
      <c r="H43" s="49"/>
    </row>
    <row r="44" spans="3:8" ht="18" customHeight="1">
      <c r="C44" s="65"/>
      <c r="E44" s="50"/>
      <c r="F44" s="50"/>
      <c r="G44" s="50"/>
      <c r="H44" s="49"/>
    </row>
    <row r="45" ht="18" customHeight="1">
      <c r="C45" s="65"/>
    </row>
    <row r="46" ht="18" customHeight="1">
      <c r="C46" s="65"/>
    </row>
    <row r="47" ht="18" customHeight="1">
      <c r="C47" s="65"/>
    </row>
    <row r="48" ht="18" customHeight="1">
      <c r="C48" s="65"/>
    </row>
    <row r="49" ht="18" customHeight="1">
      <c r="C49" s="65"/>
    </row>
    <row r="50" ht="18" customHeight="1">
      <c r="C50" s="65"/>
    </row>
  </sheetData>
  <printOptions horizontalCentered="1"/>
  <pageMargins left="0.5" right="0.5" top="0.95" bottom="0.3" header="0" footer="0.5"/>
  <pageSetup horizontalDpi="180" verticalDpi="18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B121"/>
  <sheetViews>
    <sheetView zoomScale="75" zoomScaleNormal="75" workbookViewId="0" topLeftCell="A1">
      <selection activeCell="H36" sqref="H3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1.99609375" style="3" bestFit="1" customWidth="1"/>
    <col min="4" max="4" width="16.77734375" style="4" customWidth="1"/>
    <col min="5" max="5" width="17.77734375" style="19" bestFit="1" customWidth="1"/>
    <col min="6" max="6" width="18.5546875" style="19" bestFit="1" customWidth="1"/>
    <col min="7" max="7" width="13.88671875" style="19" bestFit="1" customWidth="1"/>
    <col min="8" max="8" width="14.99609375" style="1" bestFit="1" customWidth="1"/>
    <col min="9" max="16384" width="10.77734375" style="1" customWidth="1"/>
  </cols>
  <sheetData>
    <row r="1" spans="2:4" ht="18" customHeight="1">
      <c r="B1" s="2" t="s">
        <v>49</v>
      </c>
      <c r="D1" s="33"/>
    </row>
    <row r="2" spans="2:8" ht="18" customHeight="1">
      <c r="B2" s="2" t="str">
        <f>+'bescorp industries berhad'!B2</f>
        <v>BANK BORROWING AS AT 30 JUNE 2002</v>
      </c>
      <c r="D2" s="33"/>
      <c r="E2" s="20"/>
      <c r="F2" s="20"/>
      <c r="G2" s="20"/>
      <c r="H2" s="5"/>
    </row>
    <row r="3" spans="2:8" ht="18" customHeight="1">
      <c r="B3" s="2"/>
      <c r="D3" s="33"/>
      <c r="E3" s="20"/>
      <c r="F3" s="20"/>
      <c r="G3" s="20"/>
      <c r="H3" s="5"/>
    </row>
    <row r="5" spans="2:28" ht="18" customHeight="1">
      <c r="B5" s="56" t="s">
        <v>3</v>
      </c>
      <c r="C5" s="57" t="s">
        <v>4</v>
      </c>
      <c r="D5" s="56" t="s">
        <v>19</v>
      </c>
      <c r="E5" s="58" t="s">
        <v>5</v>
      </c>
      <c r="F5" s="58" t="s">
        <v>6</v>
      </c>
      <c r="G5" s="58" t="s">
        <v>7</v>
      </c>
      <c r="H5" s="56" t="s">
        <v>8</v>
      </c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</row>
    <row r="6" spans="2:28" ht="18" customHeight="1">
      <c r="B6" s="38"/>
      <c r="C6" s="36"/>
      <c r="D6" s="38"/>
      <c r="E6" s="54"/>
      <c r="F6" s="54"/>
      <c r="G6" s="54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</row>
    <row r="7" spans="2:28" ht="18" customHeight="1">
      <c r="B7" s="38"/>
      <c r="C7" s="59" t="s">
        <v>4</v>
      </c>
      <c r="D7" s="38"/>
      <c r="E7" s="54"/>
      <c r="F7" s="54"/>
      <c r="G7" s="54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</row>
    <row r="8" spans="2:28" ht="18" customHeight="1">
      <c r="B8" s="38"/>
      <c r="C8" s="36"/>
      <c r="D8" s="38"/>
      <c r="E8" s="54"/>
      <c r="F8" s="54"/>
      <c r="G8" s="54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</row>
    <row r="9" spans="2:28" ht="18" customHeight="1">
      <c r="B9" s="60">
        <v>1</v>
      </c>
      <c r="C9" s="36" t="s">
        <v>43</v>
      </c>
      <c r="D9" s="38" t="s">
        <v>28</v>
      </c>
      <c r="E9" s="54">
        <v>0</v>
      </c>
      <c r="F9" s="50">
        <v>0</v>
      </c>
      <c r="G9" s="50">
        <v>1663567.69</v>
      </c>
      <c r="H9" s="49">
        <f>SUM(E9:G9)</f>
        <v>1663567.69</v>
      </c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</row>
    <row r="10" spans="2:28" ht="18" customHeight="1">
      <c r="B10" s="60"/>
      <c r="C10" s="36"/>
      <c r="D10" s="38" t="s">
        <v>20</v>
      </c>
      <c r="E10" s="50">
        <v>500000</v>
      </c>
      <c r="F10" s="50">
        <f>218024.2+57801.66</f>
        <v>275825.86</v>
      </c>
      <c r="G10" s="50">
        <v>0</v>
      </c>
      <c r="H10" s="49">
        <f aca="true" t="shared" si="0" ref="H10:H32">SUM(E10:G10)</f>
        <v>775825.86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</row>
    <row r="11" spans="2:28" ht="18" customHeight="1">
      <c r="B11" s="60"/>
      <c r="C11" s="36"/>
      <c r="D11" s="38" t="s">
        <v>30</v>
      </c>
      <c r="E11" s="50">
        <v>2365000</v>
      </c>
      <c r="F11" s="50">
        <f>1150796.34+168512.42</f>
        <v>1319308.76</v>
      </c>
      <c r="G11" s="50">
        <v>0</v>
      </c>
      <c r="H11" s="49">
        <f t="shared" si="0"/>
        <v>3684308.76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</row>
    <row r="12" spans="2:28" ht="18" customHeight="1">
      <c r="B12" s="60"/>
      <c r="C12" s="36"/>
      <c r="D12" s="38"/>
      <c r="E12" s="50"/>
      <c r="F12" s="50"/>
      <c r="G12" s="50"/>
      <c r="H12" s="49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</row>
    <row r="13" spans="2:28" ht="18" customHeight="1">
      <c r="B13" s="60">
        <v>2</v>
      </c>
      <c r="C13" s="61" t="s">
        <v>35</v>
      </c>
      <c r="D13" s="38" t="s">
        <v>28</v>
      </c>
      <c r="E13" s="50">
        <v>0</v>
      </c>
      <c r="F13" s="50">
        <v>0</v>
      </c>
      <c r="G13" s="50">
        <v>342868.72</v>
      </c>
      <c r="H13" s="49">
        <f t="shared" si="0"/>
        <v>342868.72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</row>
    <row r="14" spans="2:28" ht="28.5">
      <c r="B14" s="60"/>
      <c r="C14" s="74" t="s">
        <v>68</v>
      </c>
      <c r="D14" s="38" t="s">
        <v>30</v>
      </c>
      <c r="E14" s="50">
        <v>1711000</v>
      </c>
      <c r="F14" s="50">
        <f>895870.35+124947.51</f>
        <v>1020817.86</v>
      </c>
      <c r="G14" s="50">
        <v>0</v>
      </c>
      <c r="H14" s="49">
        <f t="shared" si="0"/>
        <v>2731817.86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2:28" ht="18" customHeight="1">
      <c r="B15" s="60"/>
      <c r="C15" s="48"/>
      <c r="D15" s="38"/>
      <c r="E15" s="50"/>
      <c r="F15" s="50"/>
      <c r="G15" s="50"/>
      <c r="H15" s="49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</row>
    <row r="16" spans="2:28" ht="18" customHeight="1">
      <c r="B16" s="60">
        <v>3</v>
      </c>
      <c r="C16" s="36" t="s">
        <v>48</v>
      </c>
      <c r="D16" s="38" t="s">
        <v>30</v>
      </c>
      <c r="E16" s="50">
        <v>1903000</v>
      </c>
      <c r="F16" s="50">
        <f>1024503.37+24399.89</f>
        <v>1048903.26</v>
      </c>
      <c r="G16" s="50">
        <v>0</v>
      </c>
      <c r="H16" s="49">
        <f t="shared" si="0"/>
        <v>2951903.26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</row>
    <row r="17" spans="2:28" ht="18" customHeight="1">
      <c r="B17" s="60"/>
      <c r="C17" s="36"/>
      <c r="D17" s="38"/>
      <c r="E17" s="50"/>
      <c r="F17" s="50"/>
      <c r="G17" s="50"/>
      <c r="H17" s="49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</row>
    <row r="18" spans="2:28" ht="18" customHeight="1">
      <c r="B18" s="60">
        <v>4</v>
      </c>
      <c r="C18" s="36" t="s">
        <v>32</v>
      </c>
      <c r="D18" s="38" t="s">
        <v>28</v>
      </c>
      <c r="E18" s="50">
        <v>0</v>
      </c>
      <c r="F18" s="50">
        <v>0</v>
      </c>
      <c r="G18" s="50">
        <v>908944.17</v>
      </c>
      <c r="H18" s="49">
        <f t="shared" si="0"/>
        <v>908944.17</v>
      </c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2:28" ht="18" customHeight="1">
      <c r="B19" s="60"/>
      <c r="C19" s="36"/>
      <c r="D19" s="38" t="s">
        <v>30</v>
      </c>
      <c r="E19" s="50">
        <v>968000</v>
      </c>
      <c r="F19" s="50">
        <f>485640.6+69673.11</f>
        <v>555313.71</v>
      </c>
      <c r="G19" s="50">
        <v>0</v>
      </c>
      <c r="H19" s="49">
        <f t="shared" si="0"/>
        <v>1523313.71</v>
      </c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2:28" ht="18" customHeight="1">
      <c r="B20" s="60"/>
      <c r="C20" s="36"/>
      <c r="D20" s="38"/>
      <c r="E20" s="50"/>
      <c r="F20" s="50"/>
      <c r="G20" s="50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</row>
    <row r="21" spans="2:28" ht="18" customHeight="1">
      <c r="B21" s="60">
        <v>5</v>
      </c>
      <c r="C21" s="36" t="s">
        <v>47</v>
      </c>
      <c r="D21" s="38" t="s">
        <v>28</v>
      </c>
      <c r="E21" s="50">
        <v>0</v>
      </c>
      <c r="F21" s="50">
        <v>0</v>
      </c>
      <c r="G21" s="50">
        <v>802031.13</v>
      </c>
      <c r="H21" s="49">
        <f t="shared" si="0"/>
        <v>802031.13</v>
      </c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</row>
    <row r="22" spans="2:28" ht="28.5">
      <c r="B22" s="60"/>
      <c r="C22" s="61" t="s">
        <v>69</v>
      </c>
      <c r="D22" s="38" t="s">
        <v>30</v>
      </c>
      <c r="E22" s="50">
        <v>985000</v>
      </c>
      <c r="F22" s="50">
        <f>491822.27+23625.15</f>
        <v>515447.42000000004</v>
      </c>
      <c r="G22" s="50">
        <v>0</v>
      </c>
      <c r="H22" s="49">
        <f t="shared" si="0"/>
        <v>1500447.42</v>
      </c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2:28" ht="18" customHeight="1">
      <c r="B23" s="60"/>
      <c r="C23" s="36"/>
      <c r="D23" s="38"/>
      <c r="E23" s="50"/>
      <c r="F23" s="50"/>
      <c r="G23" s="50"/>
      <c r="H23" s="49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</row>
    <row r="24" spans="2:28" ht="18" customHeight="1">
      <c r="B24" s="60">
        <v>6</v>
      </c>
      <c r="C24" s="36" t="s">
        <v>70</v>
      </c>
      <c r="D24" s="38" t="s">
        <v>28</v>
      </c>
      <c r="E24" s="50">
        <v>0</v>
      </c>
      <c r="F24" s="50">
        <v>0</v>
      </c>
      <c r="G24" s="50">
        <v>1518370.2</v>
      </c>
      <c r="H24" s="49">
        <f t="shared" si="0"/>
        <v>1518370.2</v>
      </c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</row>
    <row r="25" spans="2:28" ht="18" customHeight="1">
      <c r="B25" s="60"/>
      <c r="C25" s="36"/>
      <c r="D25" s="38"/>
      <c r="E25" s="50"/>
      <c r="F25" s="50"/>
      <c r="G25" s="50"/>
      <c r="H25" s="49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</row>
    <row r="26" spans="2:28" ht="18" customHeight="1">
      <c r="B26" s="60"/>
      <c r="C26" s="59" t="s">
        <v>38</v>
      </c>
      <c r="D26" s="38"/>
      <c r="E26" s="50"/>
      <c r="F26" s="50"/>
      <c r="G26" s="50"/>
      <c r="H26" s="49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</row>
    <row r="27" spans="2:28" ht="18" customHeight="1">
      <c r="B27" s="60"/>
      <c r="C27" s="59"/>
      <c r="D27" s="38"/>
      <c r="E27" s="50"/>
      <c r="F27" s="50"/>
      <c r="G27" s="50"/>
      <c r="H27" s="49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</row>
    <row r="28" spans="2:28" ht="18" customHeight="1">
      <c r="B28" s="60">
        <v>7</v>
      </c>
      <c r="C28" s="36" t="s">
        <v>37</v>
      </c>
      <c r="D28" s="38"/>
      <c r="E28" s="50">
        <v>315616.87</v>
      </c>
      <c r="F28" s="50">
        <f>30980.15+16612.43</f>
        <v>47592.58</v>
      </c>
      <c r="G28" s="50">
        <v>0</v>
      </c>
      <c r="H28" s="49">
        <f t="shared" si="0"/>
        <v>363209.45</v>
      </c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</row>
    <row r="29" spans="2:28" ht="18" customHeight="1">
      <c r="B29" s="60"/>
      <c r="C29" s="36"/>
      <c r="D29" s="38"/>
      <c r="E29" s="50"/>
      <c r="F29" s="50"/>
      <c r="G29" s="50"/>
      <c r="H29" s="49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</row>
    <row r="30" spans="2:28" ht="18" customHeight="1">
      <c r="B30" s="60">
        <v>8</v>
      </c>
      <c r="C30" s="36" t="s">
        <v>39</v>
      </c>
      <c r="D30" s="38"/>
      <c r="E30" s="50">
        <v>315757.23</v>
      </c>
      <c r="F30" s="50">
        <v>18562.8</v>
      </c>
      <c r="G30" s="50">
        <v>0</v>
      </c>
      <c r="H30" s="49">
        <f t="shared" si="0"/>
        <v>334320.02999999997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</row>
    <row r="31" spans="2:28" ht="18" customHeight="1">
      <c r="B31" s="60"/>
      <c r="C31" s="36"/>
      <c r="D31" s="38"/>
      <c r="E31" s="50"/>
      <c r="F31" s="50"/>
      <c r="G31" s="50"/>
      <c r="H31" s="49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</row>
    <row r="32" spans="2:28" ht="18" customHeight="1">
      <c r="B32" s="60">
        <v>9</v>
      </c>
      <c r="C32" s="36" t="s">
        <v>50</v>
      </c>
      <c r="D32" s="38"/>
      <c r="E32" s="50">
        <v>37147.7</v>
      </c>
      <c r="F32" s="50">
        <f>3646.34+1955.26</f>
        <v>5601.6</v>
      </c>
      <c r="G32" s="50">
        <v>0</v>
      </c>
      <c r="H32" s="49">
        <f t="shared" si="0"/>
        <v>42749.299999999996</v>
      </c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</row>
    <row r="33" spans="2:28" ht="18" customHeight="1">
      <c r="B33" s="60"/>
      <c r="C33" s="36"/>
      <c r="D33" s="38"/>
      <c r="E33" s="50"/>
      <c r="F33" s="50"/>
      <c r="G33" s="50"/>
      <c r="H33" s="49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</row>
    <row r="34" spans="2:28" ht="18" customHeight="1">
      <c r="B34" s="48"/>
      <c r="C34" s="37"/>
      <c r="D34" s="38"/>
      <c r="E34" s="50"/>
      <c r="F34" s="50"/>
      <c r="G34" s="50"/>
      <c r="H34" s="49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</row>
    <row r="35" spans="2:28" ht="18" customHeight="1">
      <c r="B35" s="62"/>
      <c r="C35" s="63" t="s">
        <v>18</v>
      </c>
      <c r="D35" s="70"/>
      <c r="E35" s="64">
        <f>SUM(E6:E34)</f>
        <v>9100521.799999999</v>
      </c>
      <c r="F35" s="64">
        <f>SUM(F6:F34)</f>
        <v>4807373.85</v>
      </c>
      <c r="G35" s="64">
        <f>SUM(G6:G34)</f>
        <v>5235781.91</v>
      </c>
      <c r="H35" s="72">
        <f>SUM(H6:H34)</f>
        <v>19143677.56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</row>
    <row r="36" spans="2:28" ht="18" customHeight="1">
      <c r="B36" s="48"/>
      <c r="C36" s="36"/>
      <c r="D36" s="38"/>
      <c r="E36" s="50"/>
      <c r="F36" s="50"/>
      <c r="G36" s="50"/>
      <c r="H36" s="49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  <row r="37" spans="2:28" ht="18" customHeight="1">
      <c r="B37" s="48"/>
      <c r="C37" s="65"/>
      <c r="D37" s="38"/>
      <c r="E37" s="50"/>
      <c r="F37" s="50"/>
      <c r="G37" s="50"/>
      <c r="H37" s="67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</row>
    <row r="38" spans="2:28" ht="18" customHeight="1">
      <c r="B38" s="48"/>
      <c r="C38" s="65"/>
      <c r="D38" s="38"/>
      <c r="E38" s="50"/>
      <c r="F38" s="50"/>
      <c r="G38" s="50"/>
      <c r="H38" s="50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</row>
    <row r="39" spans="2:28" ht="18" customHeight="1">
      <c r="B39" s="48"/>
      <c r="C39" s="65"/>
      <c r="D39" s="38"/>
      <c r="E39" s="50"/>
      <c r="F39" s="50"/>
      <c r="G39" s="50"/>
      <c r="H39" s="49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</row>
    <row r="40" spans="2:28" ht="18" customHeight="1">
      <c r="B40" s="48"/>
      <c r="C40" s="65"/>
      <c r="D40" s="38"/>
      <c r="E40" s="50"/>
      <c r="F40" s="50"/>
      <c r="G40" s="50"/>
      <c r="H40" s="49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</row>
    <row r="41" spans="2:28" ht="18" customHeight="1">
      <c r="B41" s="48"/>
      <c r="C41" s="65"/>
      <c r="D41" s="38"/>
      <c r="E41" s="50"/>
      <c r="F41" s="50"/>
      <c r="G41" s="50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</row>
    <row r="42" spans="2:28" ht="18" customHeight="1">
      <c r="B42" s="48"/>
      <c r="C42" s="65"/>
      <c r="D42" s="38"/>
      <c r="E42" s="50"/>
      <c r="F42" s="50"/>
      <c r="G42" s="50"/>
      <c r="H42" s="49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</row>
    <row r="43" spans="2:28" ht="18" customHeight="1">
      <c r="B43" s="48"/>
      <c r="C43" s="65"/>
      <c r="D43" s="38"/>
      <c r="E43" s="50"/>
      <c r="F43" s="50"/>
      <c r="G43" s="50"/>
      <c r="H43" s="49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</row>
    <row r="44" spans="2:28" ht="18" customHeight="1">
      <c r="B44" s="48"/>
      <c r="C44" s="65"/>
      <c r="D44" s="38"/>
      <c r="E44" s="50"/>
      <c r="F44" s="50"/>
      <c r="G44" s="50"/>
      <c r="H44" s="49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</row>
    <row r="45" spans="2:28" ht="18" customHeight="1">
      <c r="B45" s="48"/>
      <c r="C45" s="65"/>
      <c r="D45" s="38"/>
      <c r="E45" s="50"/>
      <c r="F45" s="50"/>
      <c r="G45" s="50"/>
      <c r="H45" s="49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</row>
    <row r="46" spans="2:28" ht="18" customHeight="1">
      <c r="B46" s="48"/>
      <c r="C46" s="65"/>
      <c r="D46" s="38"/>
      <c r="E46" s="50"/>
      <c r="F46" s="50"/>
      <c r="G46" s="50"/>
      <c r="H46" s="49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</row>
    <row r="47" spans="2:28" ht="18" customHeight="1">
      <c r="B47" s="48"/>
      <c r="C47" s="65"/>
      <c r="D47" s="38"/>
      <c r="E47" s="54"/>
      <c r="F47" s="54"/>
      <c r="G47" s="54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</row>
    <row r="48" spans="2:28" ht="18" customHeight="1">
      <c r="B48" s="48"/>
      <c r="C48" s="65"/>
      <c r="D48" s="38"/>
      <c r="E48" s="54"/>
      <c r="F48" s="54"/>
      <c r="G48" s="54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</row>
    <row r="49" spans="2:28" ht="18" customHeight="1">
      <c r="B49" s="48"/>
      <c r="C49" s="65"/>
      <c r="D49" s="38"/>
      <c r="E49" s="54"/>
      <c r="F49" s="54"/>
      <c r="G49" s="54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</row>
    <row r="50" spans="2:28" ht="18" customHeight="1">
      <c r="B50" s="48"/>
      <c r="C50" s="65"/>
      <c r="D50" s="38"/>
      <c r="E50" s="54"/>
      <c r="F50" s="54"/>
      <c r="G50" s="54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</row>
    <row r="51" spans="2:28" ht="18" customHeight="1">
      <c r="B51" s="48"/>
      <c r="C51" s="65"/>
      <c r="D51" s="38"/>
      <c r="E51" s="54"/>
      <c r="F51" s="54"/>
      <c r="G51" s="54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</row>
    <row r="52" spans="2:28" ht="18" customHeight="1">
      <c r="B52" s="48"/>
      <c r="C52" s="65"/>
      <c r="D52" s="38"/>
      <c r="E52" s="54"/>
      <c r="F52" s="54"/>
      <c r="G52" s="54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</row>
    <row r="53" spans="2:28" ht="18" customHeight="1">
      <c r="B53" s="48"/>
      <c r="C53" s="36"/>
      <c r="D53" s="38"/>
      <c r="E53" s="54"/>
      <c r="F53" s="54"/>
      <c r="G53" s="54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</row>
    <row r="54" spans="2:28" ht="18" customHeight="1">
      <c r="B54" s="48"/>
      <c r="C54" s="36"/>
      <c r="D54" s="38"/>
      <c r="E54" s="54"/>
      <c r="F54" s="54"/>
      <c r="G54" s="5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</row>
    <row r="55" spans="2:28" ht="18" customHeight="1">
      <c r="B55" s="48"/>
      <c r="C55" s="36"/>
      <c r="D55" s="38"/>
      <c r="E55" s="54"/>
      <c r="F55" s="54"/>
      <c r="G55" s="54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</row>
    <row r="56" spans="2:28" ht="18" customHeight="1">
      <c r="B56" s="48"/>
      <c r="C56" s="36"/>
      <c r="D56" s="38"/>
      <c r="E56" s="54"/>
      <c r="F56" s="54"/>
      <c r="G56" s="54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</row>
    <row r="57" spans="2:28" ht="18" customHeight="1">
      <c r="B57" s="48"/>
      <c r="C57" s="36"/>
      <c r="D57" s="38"/>
      <c r="E57" s="54"/>
      <c r="F57" s="54"/>
      <c r="G57" s="54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</row>
    <row r="58" spans="2:28" ht="18" customHeight="1">
      <c r="B58" s="48"/>
      <c r="C58" s="36"/>
      <c r="D58" s="38"/>
      <c r="E58" s="54"/>
      <c r="F58" s="54"/>
      <c r="G58" s="54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</row>
    <row r="59" spans="2:28" ht="18" customHeight="1">
      <c r="B59" s="48"/>
      <c r="C59" s="36"/>
      <c r="D59" s="38"/>
      <c r="E59" s="54"/>
      <c r="F59" s="54"/>
      <c r="G59" s="54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</row>
    <row r="60" spans="2:28" ht="18" customHeight="1">
      <c r="B60" s="48"/>
      <c r="C60" s="36"/>
      <c r="D60" s="38"/>
      <c r="E60" s="54"/>
      <c r="F60" s="54"/>
      <c r="G60" s="54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</row>
    <row r="61" spans="2:28" ht="18" customHeight="1">
      <c r="B61" s="48"/>
      <c r="C61" s="36"/>
      <c r="D61" s="38"/>
      <c r="E61" s="54"/>
      <c r="F61" s="54"/>
      <c r="G61" s="54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</row>
    <row r="62" spans="2:28" ht="18" customHeight="1">
      <c r="B62" s="48"/>
      <c r="C62" s="36"/>
      <c r="D62" s="38"/>
      <c r="E62" s="54"/>
      <c r="F62" s="54"/>
      <c r="G62" s="54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</row>
    <row r="63" spans="2:28" ht="18" customHeight="1">
      <c r="B63" s="48"/>
      <c r="C63" s="36"/>
      <c r="D63" s="38"/>
      <c r="E63" s="54"/>
      <c r="F63" s="54"/>
      <c r="G63" s="54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</row>
    <row r="64" spans="2:28" ht="18" customHeight="1">
      <c r="B64" s="48"/>
      <c r="C64" s="36"/>
      <c r="D64" s="38"/>
      <c r="E64" s="54"/>
      <c r="F64" s="54"/>
      <c r="G64" s="54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</row>
    <row r="65" spans="2:28" ht="18" customHeight="1">
      <c r="B65" s="48"/>
      <c r="C65" s="36"/>
      <c r="D65" s="38"/>
      <c r="E65" s="54"/>
      <c r="F65" s="54"/>
      <c r="G65" s="54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</row>
    <row r="66" spans="2:28" ht="18" customHeight="1">
      <c r="B66" s="48"/>
      <c r="C66" s="36"/>
      <c r="D66" s="38"/>
      <c r="E66" s="54"/>
      <c r="F66" s="54"/>
      <c r="G66" s="54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</row>
    <row r="67" spans="2:28" ht="18" customHeight="1">
      <c r="B67" s="48"/>
      <c r="C67" s="36"/>
      <c r="D67" s="38"/>
      <c r="E67" s="54"/>
      <c r="F67" s="54"/>
      <c r="G67" s="54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</row>
    <row r="68" spans="2:28" ht="18" customHeight="1">
      <c r="B68" s="48"/>
      <c r="C68" s="36"/>
      <c r="D68" s="38"/>
      <c r="E68" s="54"/>
      <c r="F68" s="54"/>
      <c r="G68" s="54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</row>
    <row r="69" spans="2:28" ht="18" customHeight="1">
      <c r="B69" s="48"/>
      <c r="C69" s="36"/>
      <c r="D69" s="38"/>
      <c r="E69" s="54"/>
      <c r="F69" s="54"/>
      <c r="G69" s="54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</row>
    <row r="70" spans="2:28" ht="18" customHeight="1">
      <c r="B70" s="48"/>
      <c r="C70" s="36"/>
      <c r="D70" s="38"/>
      <c r="E70" s="54"/>
      <c r="F70" s="54"/>
      <c r="G70" s="54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</row>
    <row r="71" spans="2:28" ht="18" customHeight="1">
      <c r="B71" s="48"/>
      <c r="C71" s="36"/>
      <c r="D71" s="38"/>
      <c r="E71" s="54"/>
      <c r="F71" s="54"/>
      <c r="G71" s="54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</row>
    <row r="72" spans="2:28" ht="18" customHeight="1">
      <c r="B72" s="48"/>
      <c r="C72" s="36"/>
      <c r="D72" s="38"/>
      <c r="E72" s="54"/>
      <c r="F72" s="54"/>
      <c r="G72" s="54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</row>
    <row r="73" spans="2:28" ht="18" customHeight="1">
      <c r="B73" s="48"/>
      <c r="C73" s="36"/>
      <c r="D73" s="38"/>
      <c r="E73" s="54"/>
      <c r="F73" s="54"/>
      <c r="G73" s="54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</row>
    <row r="74" spans="2:28" ht="18" customHeight="1">
      <c r="B74" s="48"/>
      <c r="C74" s="36"/>
      <c r="D74" s="38"/>
      <c r="E74" s="54"/>
      <c r="F74" s="54"/>
      <c r="G74" s="54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</row>
    <row r="75" spans="2:28" ht="18" customHeight="1">
      <c r="B75" s="48"/>
      <c r="C75" s="36"/>
      <c r="D75" s="38"/>
      <c r="E75" s="54"/>
      <c r="F75" s="54"/>
      <c r="G75" s="54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</row>
    <row r="76" spans="2:28" ht="18" customHeight="1">
      <c r="B76" s="48"/>
      <c r="C76" s="36"/>
      <c r="D76" s="38"/>
      <c r="E76" s="54"/>
      <c r="F76" s="54"/>
      <c r="G76" s="54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</row>
    <row r="77" spans="2:28" ht="18" customHeight="1">
      <c r="B77" s="48"/>
      <c r="C77" s="36"/>
      <c r="D77" s="38"/>
      <c r="E77" s="54"/>
      <c r="F77" s="54"/>
      <c r="G77" s="54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</row>
    <row r="78" spans="2:28" ht="18" customHeight="1">
      <c r="B78" s="48"/>
      <c r="C78" s="36"/>
      <c r="D78" s="38"/>
      <c r="E78" s="54"/>
      <c r="F78" s="54"/>
      <c r="G78" s="54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</row>
    <row r="79" spans="2:28" ht="18" customHeight="1">
      <c r="B79" s="48"/>
      <c r="C79" s="36"/>
      <c r="D79" s="38"/>
      <c r="E79" s="54"/>
      <c r="F79" s="54"/>
      <c r="G79" s="54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</row>
    <row r="80" spans="2:28" ht="18" customHeight="1">
      <c r="B80" s="48"/>
      <c r="C80" s="36"/>
      <c r="D80" s="38"/>
      <c r="E80" s="54"/>
      <c r="F80" s="54"/>
      <c r="G80" s="54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</row>
    <row r="81" spans="2:28" ht="18" customHeight="1">
      <c r="B81" s="48"/>
      <c r="C81" s="36"/>
      <c r="D81" s="38"/>
      <c r="E81" s="54"/>
      <c r="F81" s="54"/>
      <c r="G81" s="54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</row>
    <row r="82" spans="2:28" ht="18" customHeight="1">
      <c r="B82" s="48"/>
      <c r="C82" s="36"/>
      <c r="D82" s="38"/>
      <c r="E82" s="54"/>
      <c r="F82" s="54"/>
      <c r="G82" s="54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</row>
    <row r="83" spans="2:28" ht="18" customHeight="1">
      <c r="B83" s="48"/>
      <c r="C83" s="36"/>
      <c r="D83" s="38"/>
      <c r="E83" s="54"/>
      <c r="F83" s="54"/>
      <c r="G83" s="54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</row>
    <row r="84" spans="2:28" ht="18" customHeight="1">
      <c r="B84" s="48"/>
      <c r="C84" s="36"/>
      <c r="D84" s="38"/>
      <c r="E84" s="54"/>
      <c r="F84" s="54"/>
      <c r="G84" s="54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</row>
    <row r="85" spans="2:28" ht="18" customHeight="1">
      <c r="B85" s="48"/>
      <c r="C85" s="36"/>
      <c r="D85" s="38"/>
      <c r="E85" s="54"/>
      <c r="F85" s="54"/>
      <c r="G85" s="54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</row>
    <row r="86" spans="2:28" ht="18" customHeight="1">
      <c r="B86" s="48"/>
      <c r="C86" s="36"/>
      <c r="D86" s="38"/>
      <c r="E86" s="54"/>
      <c r="F86" s="54"/>
      <c r="G86" s="54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</row>
    <row r="87" spans="2:28" ht="18" customHeight="1">
      <c r="B87" s="48"/>
      <c r="C87" s="36"/>
      <c r="D87" s="38"/>
      <c r="E87" s="54"/>
      <c r="F87" s="54"/>
      <c r="G87" s="54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</row>
    <row r="88" spans="2:28" ht="18" customHeight="1">
      <c r="B88" s="48"/>
      <c r="C88" s="36"/>
      <c r="D88" s="38"/>
      <c r="E88" s="54"/>
      <c r="F88" s="54"/>
      <c r="G88" s="54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</row>
    <row r="89" spans="2:28" ht="18" customHeight="1">
      <c r="B89" s="48"/>
      <c r="C89" s="36"/>
      <c r="D89" s="38"/>
      <c r="E89" s="54"/>
      <c r="F89" s="54"/>
      <c r="G89" s="54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</row>
    <row r="90" spans="2:28" ht="18" customHeight="1">
      <c r="B90" s="48"/>
      <c r="C90" s="36"/>
      <c r="D90" s="38"/>
      <c r="E90" s="54"/>
      <c r="F90" s="54"/>
      <c r="G90" s="54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</row>
    <row r="91" spans="2:28" ht="18" customHeight="1">
      <c r="B91" s="48"/>
      <c r="C91" s="36"/>
      <c r="D91" s="38"/>
      <c r="E91" s="54"/>
      <c r="F91" s="54"/>
      <c r="G91" s="54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</row>
    <row r="92" spans="2:28" ht="18" customHeight="1">
      <c r="B92" s="48"/>
      <c r="C92" s="36"/>
      <c r="D92" s="38"/>
      <c r="E92" s="54"/>
      <c r="F92" s="54"/>
      <c r="G92" s="54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</row>
    <row r="93" spans="2:28" ht="18" customHeight="1">
      <c r="B93" s="48"/>
      <c r="C93" s="36"/>
      <c r="D93" s="38"/>
      <c r="E93" s="54"/>
      <c r="F93" s="54"/>
      <c r="G93" s="54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</row>
    <row r="94" spans="2:28" ht="18" customHeight="1">
      <c r="B94" s="48"/>
      <c r="C94" s="36"/>
      <c r="D94" s="38"/>
      <c r="E94" s="54"/>
      <c r="F94" s="54"/>
      <c r="G94" s="54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</row>
    <row r="95" spans="2:28" ht="18" customHeight="1">
      <c r="B95" s="48"/>
      <c r="C95" s="36"/>
      <c r="D95" s="38"/>
      <c r="E95" s="54"/>
      <c r="F95" s="54"/>
      <c r="G95" s="54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</row>
    <row r="96" spans="2:28" ht="18" customHeight="1">
      <c r="B96" s="48"/>
      <c r="C96" s="36"/>
      <c r="D96" s="38"/>
      <c r="E96" s="54"/>
      <c r="F96" s="54"/>
      <c r="G96" s="54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</row>
    <row r="97" spans="2:28" ht="18" customHeight="1">
      <c r="B97" s="48"/>
      <c r="C97" s="36"/>
      <c r="D97" s="38"/>
      <c r="E97" s="54"/>
      <c r="F97" s="54"/>
      <c r="G97" s="54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</row>
    <row r="98" spans="2:28" ht="18" customHeight="1">
      <c r="B98" s="48"/>
      <c r="C98" s="36"/>
      <c r="D98" s="38"/>
      <c r="E98" s="54"/>
      <c r="F98" s="54"/>
      <c r="G98" s="54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</row>
    <row r="99" spans="2:28" ht="18" customHeight="1">
      <c r="B99" s="48"/>
      <c r="C99" s="36"/>
      <c r="D99" s="38"/>
      <c r="E99" s="54"/>
      <c r="F99" s="54"/>
      <c r="G99" s="54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</row>
    <row r="100" spans="2:28" ht="18" customHeight="1">
      <c r="B100" s="48"/>
      <c r="C100" s="36"/>
      <c r="D100" s="38"/>
      <c r="E100" s="54"/>
      <c r="F100" s="54"/>
      <c r="G100" s="54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</row>
    <row r="101" spans="2:28" ht="18" customHeight="1">
      <c r="B101" s="48"/>
      <c r="C101" s="36"/>
      <c r="D101" s="38"/>
      <c r="E101" s="54"/>
      <c r="F101" s="54"/>
      <c r="G101" s="54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</row>
    <row r="102" spans="2:28" ht="18" customHeight="1">
      <c r="B102" s="48"/>
      <c r="C102" s="36"/>
      <c r="D102" s="38"/>
      <c r="E102" s="54"/>
      <c r="F102" s="54"/>
      <c r="G102" s="54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</row>
    <row r="103" spans="2:28" ht="18" customHeight="1">
      <c r="B103" s="48"/>
      <c r="C103" s="36"/>
      <c r="D103" s="38"/>
      <c r="E103" s="54"/>
      <c r="F103" s="54"/>
      <c r="G103" s="54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</row>
    <row r="104" spans="2:28" ht="18" customHeight="1">
      <c r="B104" s="48"/>
      <c r="C104" s="36"/>
      <c r="D104" s="38"/>
      <c r="E104" s="54"/>
      <c r="F104" s="54"/>
      <c r="G104" s="54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</row>
    <row r="105" spans="2:28" ht="18" customHeight="1">
      <c r="B105" s="48"/>
      <c r="C105" s="36"/>
      <c r="D105" s="38"/>
      <c r="E105" s="54"/>
      <c r="F105" s="54"/>
      <c r="G105" s="54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</row>
    <row r="106" spans="2:28" ht="18" customHeight="1">
      <c r="B106" s="48"/>
      <c r="C106" s="36"/>
      <c r="D106" s="38"/>
      <c r="E106" s="54"/>
      <c r="F106" s="54"/>
      <c r="G106" s="54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</row>
    <row r="107" spans="2:28" ht="18" customHeight="1">
      <c r="B107" s="48"/>
      <c r="C107" s="36"/>
      <c r="D107" s="38"/>
      <c r="E107" s="54"/>
      <c r="F107" s="54"/>
      <c r="G107" s="54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</row>
    <row r="108" spans="2:28" ht="18" customHeight="1">
      <c r="B108" s="48"/>
      <c r="C108" s="36"/>
      <c r="D108" s="38"/>
      <c r="E108" s="54"/>
      <c r="F108" s="54"/>
      <c r="G108" s="54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</row>
    <row r="109" spans="2:28" ht="18" customHeight="1">
      <c r="B109" s="48"/>
      <c r="C109" s="36"/>
      <c r="D109" s="38"/>
      <c r="E109" s="54"/>
      <c r="F109" s="54"/>
      <c r="G109" s="54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</row>
    <row r="110" spans="2:28" ht="18" customHeight="1">
      <c r="B110" s="48"/>
      <c r="C110" s="36"/>
      <c r="D110" s="38"/>
      <c r="E110" s="54"/>
      <c r="F110" s="54"/>
      <c r="G110" s="54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</row>
    <row r="111" spans="2:28" ht="18" customHeight="1">
      <c r="B111" s="48"/>
      <c r="C111" s="36"/>
      <c r="D111" s="38"/>
      <c r="E111" s="54"/>
      <c r="F111" s="54"/>
      <c r="G111" s="54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</row>
    <row r="112" spans="2:28" ht="18" customHeight="1">
      <c r="B112" s="48"/>
      <c r="C112" s="36"/>
      <c r="D112" s="38"/>
      <c r="E112" s="54"/>
      <c r="F112" s="54"/>
      <c r="G112" s="54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</row>
    <row r="113" spans="2:28" ht="18" customHeight="1">
      <c r="B113" s="48"/>
      <c r="C113" s="36"/>
      <c r="D113" s="38"/>
      <c r="E113" s="54"/>
      <c r="F113" s="54"/>
      <c r="G113" s="54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</row>
    <row r="114" spans="2:28" ht="18" customHeight="1">
      <c r="B114" s="48"/>
      <c r="C114" s="36"/>
      <c r="D114" s="38"/>
      <c r="E114" s="54"/>
      <c r="F114" s="54"/>
      <c r="G114" s="54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</row>
    <row r="115" spans="2:28" ht="18" customHeight="1">
      <c r="B115" s="48"/>
      <c r="C115" s="36"/>
      <c r="D115" s="38"/>
      <c r="E115" s="54"/>
      <c r="F115" s="54"/>
      <c r="G115" s="54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</row>
    <row r="116" spans="2:28" ht="18" customHeight="1">
      <c r="B116" s="48"/>
      <c r="C116" s="36"/>
      <c r="D116" s="38"/>
      <c r="E116" s="54"/>
      <c r="F116" s="54"/>
      <c r="G116" s="54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</row>
    <row r="117" spans="2:28" ht="18" customHeight="1">
      <c r="B117" s="48"/>
      <c r="C117" s="36"/>
      <c r="D117" s="38"/>
      <c r="E117" s="54"/>
      <c r="F117" s="54"/>
      <c r="G117" s="54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</row>
    <row r="118" spans="2:28" ht="18" customHeight="1">
      <c r="B118" s="48"/>
      <c r="C118" s="36"/>
      <c r="D118" s="38"/>
      <c r="E118" s="54"/>
      <c r="F118" s="54"/>
      <c r="G118" s="54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</row>
    <row r="119" spans="2:28" ht="18" customHeight="1">
      <c r="B119" s="48"/>
      <c r="C119" s="36"/>
      <c r="D119" s="38"/>
      <c r="E119" s="54"/>
      <c r="F119" s="54"/>
      <c r="G119" s="54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</row>
    <row r="120" spans="2:28" ht="18" customHeight="1">
      <c r="B120" s="48"/>
      <c r="C120" s="36"/>
      <c r="D120" s="38"/>
      <c r="E120" s="54"/>
      <c r="F120" s="54"/>
      <c r="G120" s="54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</row>
    <row r="121" spans="2:28" ht="18" customHeight="1">
      <c r="B121" s="48"/>
      <c r="C121" s="36"/>
      <c r="D121" s="38"/>
      <c r="E121" s="54"/>
      <c r="F121" s="54"/>
      <c r="G121" s="54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</row>
  </sheetData>
  <printOptions horizontalCentered="1"/>
  <pageMargins left="0.5" right="0.5" top="0.7" bottom="0.5" header="0" footer="0.5"/>
  <pageSetup horizontalDpi="300" verticalDpi="3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36"/>
  <sheetViews>
    <sheetView zoomScale="60" zoomScaleNormal="60" workbookViewId="0" topLeftCell="A1">
      <selection activeCell="E26" sqref="E26"/>
    </sheetView>
  </sheetViews>
  <sheetFormatPr defaultColWidth="10.77734375" defaultRowHeight="18" customHeight="1"/>
  <cols>
    <col min="1" max="1" width="2.10546875" style="1" customWidth="1"/>
    <col min="2" max="2" width="5.88671875" style="1" customWidth="1"/>
    <col min="3" max="3" width="29.77734375" style="3" customWidth="1"/>
    <col min="4" max="4" width="16.77734375" style="3" customWidth="1"/>
    <col min="5" max="7" width="20.6640625" style="19" customWidth="1"/>
    <col min="8" max="8" width="20.6640625" style="1" customWidth="1"/>
    <col min="9" max="16384" width="10.77734375" style="1" customWidth="1"/>
  </cols>
  <sheetData>
    <row r="1" spans="2:4" ht="18" customHeight="1">
      <c r="B1" s="2" t="s">
        <v>51</v>
      </c>
      <c r="D1" s="2"/>
    </row>
    <row r="2" spans="2:8" ht="18" customHeight="1">
      <c r="B2" s="2" t="str">
        <f>+'bescorp industries berhad'!B2</f>
        <v>BANK BORROWING AS AT 30 JUNE 2002</v>
      </c>
      <c r="D2" s="2"/>
      <c r="E2" s="20"/>
      <c r="F2" s="20"/>
      <c r="G2" s="20"/>
      <c r="H2" s="5"/>
    </row>
    <row r="3" spans="2:8" ht="18" customHeight="1">
      <c r="B3" s="2"/>
      <c r="D3" s="2"/>
      <c r="E3" s="20"/>
      <c r="F3" s="20"/>
      <c r="G3" s="20"/>
      <c r="H3" s="5"/>
    </row>
    <row r="5" spans="2:8" ht="18" customHeight="1">
      <c r="B5" s="7" t="s">
        <v>3</v>
      </c>
      <c r="C5" s="8" t="s">
        <v>4</v>
      </c>
      <c r="D5" s="8" t="s">
        <v>19</v>
      </c>
      <c r="E5" s="21" t="s">
        <v>5</v>
      </c>
      <c r="F5" s="21" t="s">
        <v>6</v>
      </c>
      <c r="G5" s="21" t="s">
        <v>7</v>
      </c>
      <c r="H5" s="7" t="s">
        <v>8</v>
      </c>
    </row>
    <row r="6" ht="18" customHeight="1">
      <c r="B6" s="4"/>
    </row>
    <row r="7" spans="2:3" ht="18" customHeight="1">
      <c r="B7" s="4"/>
      <c r="C7" s="29" t="s">
        <v>4</v>
      </c>
    </row>
    <row r="8" ht="18" customHeight="1">
      <c r="B8" s="4"/>
    </row>
    <row r="9" spans="2:8" ht="18" customHeight="1">
      <c r="B9" s="13"/>
      <c r="E9" s="22"/>
      <c r="F9" s="22"/>
      <c r="G9" s="22"/>
      <c r="H9" s="11"/>
    </row>
    <row r="10" spans="2:8" ht="18" customHeight="1">
      <c r="B10" s="13"/>
      <c r="C10" s="29" t="s">
        <v>38</v>
      </c>
      <c r="E10" s="22"/>
      <c r="F10" s="22"/>
      <c r="G10" s="22"/>
      <c r="H10" s="11"/>
    </row>
    <row r="11" spans="2:8" ht="18" customHeight="1">
      <c r="B11" s="13"/>
      <c r="C11" s="29"/>
      <c r="E11" s="22"/>
      <c r="F11" s="22"/>
      <c r="G11" s="22"/>
      <c r="H11" s="11"/>
    </row>
    <row r="12" spans="2:8" ht="18" customHeight="1">
      <c r="B12" s="13">
        <v>1</v>
      </c>
      <c r="C12" s="3" t="s">
        <v>37</v>
      </c>
      <c r="E12" s="22">
        <v>959894.49</v>
      </c>
      <c r="F12" s="22">
        <f>688681.85+79016.42</f>
        <v>767698.27</v>
      </c>
      <c r="G12" s="22">
        <v>0</v>
      </c>
      <c r="H12" s="11">
        <f>+E12+F12</f>
        <v>1727592.76</v>
      </c>
    </row>
    <row r="13" spans="2:8" ht="18" customHeight="1">
      <c r="B13" s="13"/>
      <c r="E13" s="22"/>
      <c r="F13" s="22"/>
      <c r="G13" s="22"/>
      <c r="H13" s="11"/>
    </row>
    <row r="14" spans="2:8" ht="18" customHeight="1">
      <c r="B14" s="13">
        <v>2</v>
      </c>
      <c r="C14" s="3" t="s">
        <v>52</v>
      </c>
      <c r="E14" s="22">
        <v>880737.49</v>
      </c>
      <c r="F14" s="22">
        <f>136748.73+48768.2</f>
        <v>185516.93</v>
      </c>
      <c r="G14" s="22">
        <v>0</v>
      </c>
      <c r="H14" s="11">
        <f>+E14+F14</f>
        <v>1066254.42</v>
      </c>
    </row>
    <row r="15" spans="2:8" ht="18" customHeight="1">
      <c r="B15" s="13"/>
      <c r="E15" s="22"/>
      <c r="F15" s="22"/>
      <c r="G15" s="22"/>
      <c r="H15" s="11"/>
    </row>
    <row r="16" spans="2:8" ht="18" customHeight="1">
      <c r="B16" s="13">
        <v>3</v>
      </c>
      <c r="C16" s="3" t="s">
        <v>50</v>
      </c>
      <c r="E16" s="22">
        <v>284133.56</v>
      </c>
      <c r="F16" s="22">
        <f>174297.28+21972.62</f>
        <v>196269.9</v>
      </c>
      <c r="G16" s="22">
        <v>0</v>
      </c>
      <c r="H16" s="11">
        <f>+E16+F16</f>
        <v>480403.45999999996</v>
      </c>
    </row>
    <row r="17" spans="2:8" ht="18" customHeight="1">
      <c r="B17" s="13"/>
      <c r="E17" s="22"/>
      <c r="F17" s="22"/>
      <c r="G17" s="22"/>
      <c r="H17" s="11"/>
    </row>
    <row r="18" spans="3:8" ht="18" customHeight="1">
      <c r="C18" s="10"/>
      <c r="E18" s="22"/>
      <c r="F18" s="22"/>
      <c r="G18" s="22"/>
      <c r="H18" s="11"/>
    </row>
    <row r="19" spans="2:8" ht="18" customHeight="1">
      <c r="B19" s="17"/>
      <c r="C19" s="15" t="s">
        <v>18</v>
      </c>
      <c r="D19" s="26"/>
      <c r="E19" s="23">
        <f>SUM(E6:E18)</f>
        <v>2124765.54</v>
      </c>
      <c r="F19" s="23">
        <f>SUM(F6:F18)</f>
        <v>1149485.0999999999</v>
      </c>
      <c r="G19" s="23">
        <f>SUM(G6:G18)</f>
        <v>0</v>
      </c>
      <c r="H19" s="16">
        <f>SUM(H6:H18)</f>
        <v>3274250.6399999997</v>
      </c>
    </row>
    <row r="20" spans="5:8" ht="18" customHeight="1">
      <c r="E20" s="22"/>
      <c r="F20" s="22"/>
      <c r="G20" s="22"/>
      <c r="H20" s="11"/>
    </row>
    <row r="21" spans="3:8" ht="18" customHeight="1">
      <c r="C21" s="25"/>
      <c r="E21" s="22"/>
      <c r="F21" s="22"/>
      <c r="G21" s="22"/>
      <c r="H21" s="28"/>
    </row>
    <row r="22" spans="3:8" ht="18" customHeight="1">
      <c r="C22" s="25"/>
      <c r="E22" s="22"/>
      <c r="F22" s="22"/>
      <c r="G22" s="22"/>
      <c r="H22" s="22"/>
    </row>
    <row r="23" spans="3:8" ht="18" customHeight="1">
      <c r="C23" s="25"/>
      <c r="E23" s="22"/>
      <c r="F23" s="22"/>
      <c r="G23" s="22"/>
      <c r="H23" s="11"/>
    </row>
    <row r="24" spans="3:8" ht="18" customHeight="1">
      <c r="C24" s="25"/>
      <c r="E24" s="22"/>
      <c r="F24" s="22"/>
      <c r="G24" s="22"/>
      <c r="H24" s="11"/>
    </row>
    <row r="25" spans="3:8" ht="18" customHeight="1">
      <c r="C25" s="25"/>
      <c r="E25" s="22"/>
      <c r="F25" s="22"/>
      <c r="G25" s="22"/>
      <c r="H25" s="11"/>
    </row>
    <row r="26" spans="3:8" ht="18" customHeight="1">
      <c r="C26" s="25"/>
      <c r="E26" s="22"/>
      <c r="F26" s="22"/>
      <c r="G26" s="22"/>
      <c r="H26" s="11"/>
    </row>
    <row r="27" spans="3:8" ht="18" customHeight="1">
      <c r="C27" s="25"/>
      <c r="E27" s="22"/>
      <c r="F27" s="22"/>
      <c r="G27" s="22"/>
      <c r="H27" s="11"/>
    </row>
    <row r="28" spans="3:8" ht="18" customHeight="1">
      <c r="C28" s="25"/>
      <c r="E28" s="22"/>
      <c r="F28" s="22"/>
      <c r="G28" s="22"/>
      <c r="H28" s="11"/>
    </row>
    <row r="29" spans="3:8" ht="18" customHeight="1">
      <c r="C29" s="25"/>
      <c r="E29" s="22"/>
      <c r="F29" s="22"/>
      <c r="G29" s="22"/>
      <c r="H29" s="11"/>
    </row>
    <row r="30" spans="3:8" ht="18" customHeight="1">
      <c r="C30" s="25"/>
      <c r="E30" s="22"/>
      <c r="F30" s="22"/>
      <c r="G30" s="22"/>
      <c r="H30" s="11"/>
    </row>
    <row r="31" ht="18" customHeight="1">
      <c r="C31" s="25"/>
    </row>
    <row r="32" ht="18" customHeight="1">
      <c r="C32" s="25"/>
    </row>
    <row r="33" ht="18" customHeight="1">
      <c r="C33" s="25"/>
    </row>
    <row r="34" ht="18" customHeight="1">
      <c r="C34" s="25"/>
    </row>
    <row r="35" ht="18" customHeight="1">
      <c r="C35" s="25"/>
    </row>
    <row r="36" ht="18" customHeight="1">
      <c r="C36" s="25"/>
    </row>
  </sheetData>
  <printOptions horizontalCentered="1"/>
  <pageMargins left="0.5" right="0.5" top="0.95" bottom="1" header="0" footer="0.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Corporate Partners</cp:lastModifiedBy>
  <cp:lastPrinted>2002-07-22T11:42:07Z</cp:lastPrinted>
  <dcterms:created xsi:type="dcterms:W3CDTF">2001-11-01T01:42:29Z</dcterms:created>
  <dcterms:modified xsi:type="dcterms:W3CDTF">2002-07-29T03:02:14Z</dcterms:modified>
  <cp:category/>
  <cp:version/>
  <cp:contentType/>
  <cp:contentStatus/>
</cp:coreProperties>
</file>